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0" yWindow="500" windowWidth="22680" windowHeight="17280" activeTab="0"/>
  </bookViews>
  <sheets>
    <sheet name="Year 23-24" sheetId="1" r:id="rId1"/>
    <sheet name="Year 24-25" sheetId="2" r:id="rId2"/>
  </sheets>
  <definedNames>
    <definedName name="_xlfn._FV" hidden="1">#NAME?</definedName>
    <definedName name="_xlnm.Print_Area" localSheetId="0">'Year 23-24'!$A$1:$E$126</definedName>
    <definedName name="_xlnm.Print_Area" localSheetId="1">'Year 24-25'!$A$1:$E$126</definedName>
  </definedNames>
  <calcPr fullCalcOnLoad="1"/>
</workbook>
</file>

<file path=xl/sharedStrings.xml><?xml version="1.0" encoding="utf-8"?>
<sst xmlns="http://schemas.openxmlformats.org/spreadsheetml/2006/main" count="294" uniqueCount="123">
  <si>
    <t>Progress:</t>
  </si>
  <si>
    <t>Date of Application</t>
  </si>
  <si>
    <t>Event Date</t>
  </si>
  <si>
    <t>Decorations</t>
  </si>
  <si>
    <t>Publicity/Advertising</t>
  </si>
  <si>
    <t>Prizes/Gifts</t>
  </si>
  <si>
    <t>Date:</t>
  </si>
  <si>
    <t>Notes/Budget</t>
  </si>
  <si>
    <t>Ball Approved?:</t>
  </si>
  <si>
    <t>Approved on Condition of:</t>
  </si>
  <si>
    <t>Notes</t>
  </si>
  <si>
    <t xml:space="preserve">Ticket Design/Printing </t>
  </si>
  <si>
    <t>Income (ticket sales plus sponsorship)</t>
  </si>
  <si>
    <t>3. How many tickets are you aiming to sell?</t>
  </si>
  <si>
    <t>Other Costs (please specify)</t>
  </si>
  <si>
    <t>Sub-Total Ball Package Cost (at minimum numbers)</t>
  </si>
  <si>
    <t>Total Cost of the Ball Per Person</t>
  </si>
  <si>
    <t>To be Completed as Ticket Sales Progress</t>
  </si>
  <si>
    <t>Ball Package Cost Per Person</t>
  </si>
  <si>
    <t xml:space="preserve">Balls are large events which require careful planning and budgeting. If your ball is not deemed to be financially viable we may need to ask you to adjust your plans. </t>
  </si>
  <si>
    <t>What is the Venue's Deadline to Pay Deposit?</t>
  </si>
  <si>
    <t>What is the Venue Deadline for Final Numbers and Payment?</t>
  </si>
  <si>
    <t>How much is the Venue Deposit?</t>
  </si>
  <si>
    <t>Projected Income (excluding sales)</t>
  </si>
  <si>
    <t>3 digit code</t>
  </si>
  <si>
    <t>Account Balance</t>
  </si>
  <si>
    <t>Due Date</t>
  </si>
  <si>
    <t>Submission Date</t>
  </si>
  <si>
    <t>Please note that all contracts must be submitted and signed by the DSU before payment is made</t>
  </si>
  <si>
    <t>Insurance (if applicable)</t>
  </si>
  <si>
    <t>Security</t>
  </si>
  <si>
    <t>Food / Drink (if not included in the package)</t>
  </si>
  <si>
    <t>Cost of Free or Subsidised Places (You must seek DSU authorisation beforehand)</t>
  </si>
  <si>
    <t>Transport</t>
  </si>
  <si>
    <t>Tech (Lighting, PA System etc)</t>
  </si>
  <si>
    <t>Inc. VAT</t>
  </si>
  <si>
    <t>Number of Tickets SOLD Last Year (if applicable)</t>
  </si>
  <si>
    <t>Ticket Price</t>
  </si>
  <si>
    <t>1.</t>
  </si>
  <si>
    <t xml:space="preserve">2. </t>
  </si>
  <si>
    <t>Other Income</t>
  </si>
  <si>
    <t xml:space="preserve">Venue and Key Dates </t>
  </si>
  <si>
    <t>Projected Sales</t>
  </si>
  <si>
    <t>In order to obtain Students' Union financial approval for your ball, please complete this spreadsheet and return it to dsu.engagment@durham.ac.uk.</t>
  </si>
  <si>
    <t>Organiser Name &amp; Contact Details</t>
  </si>
  <si>
    <t>What is the Maximum Venue Cancellation Charge?</t>
  </si>
  <si>
    <t>What is the Latest Venue Cancellation Date?</t>
  </si>
  <si>
    <t>Deadline to Hand in Trip &amp; Event Form, Risk Assessment and Venue Contract to DSU. Please place in calendar.</t>
  </si>
  <si>
    <r>
      <t xml:space="preserve">Deadline to Hand in Finance Form and Invoice to DSU (for the </t>
    </r>
    <r>
      <rPr>
        <b/>
        <sz val="10"/>
        <rFont val="Arial"/>
        <family val="2"/>
      </rPr>
      <t>Deposit</t>
    </r>
    <r>
      <rPr>
        <sz val="10"/>
        <rFont val="Arial"/>
        <family val="2"/>
      </rPr>
      <t>). Please place in calendar.</t>
    </r>
  </si>
  <si>
    <r>
      <t xml:space="preserve">Deadline to Hand in Finance Form and Invoice to DSU (for the </t>
    </r>
    <r>
      <rPr>
        <b/>
        <sz val="10"/>
        <rFont val="Arial"/>
        <family val="2"/>
      </rPr>
      <t>Final Payment</t>
    </r>
    <r>
      <rPr>
        <sz val="10"/>
        <rFont val="Arial"/>
        <family val="2"/>
      </rPr>
      <t>). Please place in calendar.</t>
    </r>
  </si>
  <si>
    <r>
      <t xml:space="preserve">Date to Stop Selling Tickets </t>
    </r>
    <r>
      <rPr>
        <i/>
        <sz val="10"/>
        <rFont val="Arial"/>
        <family val="2"/>
      </rPr>
      <t>(use a reasonable timescale for the venue to be able to provide the final balance invoice before deadline above)</t>
    </r>
  </si>
  <si>
    <t>Ticket Type 1</t>
  </si>
  <si>
    <t>Ticket Type 2</t>
  </si>
  <si>
    <t>Ticket Type 3</t>
  </si>
  <si>
    <t>Ticket Type 4</t>
  </si>
  <si>
    <t>Projected Minimum Income from Tickets (based on LOWEST ticket price at MINIMUM Numbers)</t>
  </si>
  <si>
    <t xml:space="preserve">Number of Tickets Sold (please add figure to test your projected income and profit). </t>
  </si>
  <si>
    <t>Corkage</t>
  </si>
  <si>
    <t>DSU recommended minimum ticket price (includes VAT):</t>
  </si>
  <si>
    <r>
      <t>Sponsorship Secured (if applicable) -</t>
    </r>
    <r>
      <rPr>
        <i/>
        <sz val="10"/>
        <rFont val="Arial"/>
        <family val="2"/>
      </rPr>
      <t xml:space="preserve"> use one line per source of sponsorship</t>
    </r>
    <r>
      <rPr>
        <sz val="10"/>
        <rFont val="Arial"/>
        <family val="2"/>
      </rPr>
      <t>, include name and date funding was secured.</t>
    </r>
  </si>
  <si>
    <t>Ex. VAT</t>
  </si>
  <si>
    <t>2. How many members are in your group?</t>
  </si>
  <si>
    <t>Group Name</t>
  </si>
  <si>
    <t>Ball</t>
  </si>
  <si>
    <t>Group and Account Details</t>
  </si>
  <si>
    <t>Venue Hire Cost (a value must be entered)</t>
  </si>
  <si>
    <t>Total Cost of Event (venue and expenses)</t>
  </si>
  <si>
    <t>Sub-Total Cost of Expenses</t>
  </si>
  <si>
    <t>Expenses Per Person (at minimum numbers)</t>
  </si>
  <si>
    <t>Account subsidy (how much money, if any, will the group give from their account towards the event?)</t>
  </si>
  <si>
    <t>NB: This section can be filled in after approval and as ticket sales are progressing.</t>
  </si>
  <si>
    <t>Total Cost of Ball (package and expenses)</t>
  </si>
  <si>
    <t>Entertainment (Music, Amusements, Performers, Activites etc)</t>
  </si>
  <si>
    <t>Guest Speakers</t>
  </si>
  <si>
    <t>Accomodation</t>
  </si>
  <si>
    <t>Mon</t>
  </si>
  <si>
    <t>Tue</t>
  </si>
  <si>
    <t>Wed</t>
  </si>
  <si>
    <t>Thur</t>
  </si>
  <si>
    <t>Fri</t>
  </si>
  <si>
    <t>Sat</t>
  </si>
  <si>
    <t>Sun</t>
  </si>
  <si>
    <t>1. Was your group formed before September 2023?</t>
  </si>
  <si>
    <t>Total Cost of the Event Per Person</t>
  </si>
  <si>
    <t>Projected Closing Account Balance</t>
  </si>
  <si>
    <t>Closing Account Balance</t>
  </si>
  <si>
    <t>Trip</t>
  </si>
  <si>
    <t>Venue Name and Location</t>
  </si>
  <si>
    <t>Destination</t>
  </si>
  <si>
    <t>Trip Date from and to (dd/mm/yy)</t>
  </si>
  <si>
    <t>From</t>
  </si>
  <si>
    <t>To</t>
  </si>
  <si>
    <t>What is the total amount of any cancellation charges?</t>
  </si>
  <si>
    <t>What is the earliest deadline for final numbers and payment?</t>
  </si>
  <si>
    <r>
      <t xml:space="preserve">Deadline to Hand in Finance Form and Invoice to DSU (for </t>
    </r>
    <r>
      <rPr>
        <b/>
        <sz val="10"/>
        <rFont val="Arial"/>
        <family val="2"/>
      </rPr>
      <t>Final Payments</t>
    </r>
    <r>
      <rPr>
        <sz val="10"/>
        <rFont val="Arial"/>
        <family val="2"/>
      </rPr>
      <t>). Please place in calendar.</t>
    </r>
  </si>
  <si>
    <t>How much is the total of all required deposits?</t>
  </si>
  <si>
    <t>What is the earliest deadline to pay your deposits?</t>
  </si>
  <si>
    <t>Deadline to Hand in Trip &amp; Event Form, Risk Assessment and all contracts to DSU. Please place in calendar.</t>
  </si>
  <si>
    <r>
      <t xml:space="preserve">Deadline to Hand in Finance Form and Invoice to DSU (for </t>
    </r>
    <r>
      <rPr>
        <b/>
        <sz val="10"/>
        <rFont val="Arial"/>
        <family val="2"/>
      </rPr>
      <t>Deposits</t>
    </r>
    <r>
      <rPr>
        <sz val="10"/>
        <rFont val="Arial"/>
        <family val="2"/>
      </rPr>
      <t>). Please place in calendar.</t>
    </r>
  </si>
  <si>
    <t>Minimum Contract Number for Venue</t>
  </si>
  <si>
    <t>Highest Minimum Contract Number</t>
  </si>
  <si>
    <t>4. What type of activity are you planning?</t>
  </si>
  <si>
    <t>Damage Deposits</t>
  </si>
  <si>
    <t>Food / Drink</t>
  </si>
  <si>
    <t>Photography</t>
  </si>
  <si>
    <t>Starter information</t>
  </si>
  <si>
    <t>Total Ball Income (tickets plus sponsorship)</t>
  </si>
  <si>
    <t>Total Event Income (tickets plus sponsorship)</t>
  </si>
  <si>
    <t>Projected Profit/Loss For Event</t>
  </si>
  <si>
    <t>Projected Profit/Loss For Ball</t>
  </si>
  <si>
    <t>Profit/Loss For Event</t>
  </si>
  <si>
    <t>Profit/Loss For Ball</t>
  </si>
  <si>
    <t>Total Income (tickets plus sponsorship)</t>
  </si>
  <si>
    <t>Projected Profit/Loss</t>
  </si>
  <si>
    <t xml:space="preserve">Profit/Loss </t>
  </si>
  <si>
    <t>Total Cost Per Person</t>
  </si>
  <si>
    <t>Activity Planning / Budget Form 2023/24</t>
  </si>
  <si>
    <t>Other</t>
  </si>
  <si>
    <t>Have you asked if they accept lower numbers than this? (Even if you are confident you will meet the minimum, you should try to negotiate a lower number in case anything exceptional happens.)</t>
  </si>
  <si>
    <t xml:space="preserve">How much will the group charge per entry ticket?
Please rename the Ticket Types and include a non-alcohol ticket option for events with alcohol. </t>
  </si>
  <si>
    <t>To be Completed by ASK Coordinators:</t>
  </si>
  <si>
    <t>Expenses (Totals, not per person)</t>
  </si>
  <si>
    <t>Activity Planning / Budget Form 2024/25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</si>
</sst>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.00"/>
    <numFmt numFmtId="165" formatCode="[$£-809]#,##0.00;[Red]\-[$£-809]#,##0.00"/>
    <numFmt numFmtId="166" formatCode="\£#,##0.00_);[Red]&quot;(£&quot;#,##0.00\)"/>
    <numFmt numFmtId="167" formatCode="\£#,##0_);[Red]&quot;(£&quot;#,##0\)"/>
    <numFmt numFmtId="168" formatCode="\£#,##0.00"/>
    <numFmt numFmtId="169" formatCode="0.00_ ;[Red]\-0.00\ "/>
    <numFmt numFmtId="170" formatCode="#,##0.00;[Red]#,##0.00"/>
    <numFmt numFmtId="171" formatCode="dd/mm/yy;@"/>
    <numFmt numFmtId="172" formatCode="&quot;Yes”;&quot;yyes&quot;;“No&quot;"/>
    <numFmt numFmtId="173" formatCode="&quot;True”;&quot;\T\r\ue&quot;;“False&quot;"/>
    <numFmt numFmtId="174" formatCode="[$€-2]\ #,##0.00_);[Red]\([$€-2]\ #,##0.00\)"/>
    <numFmt numFmtId="175" formatCode="[$-809]dddd\ d\ mmmm\ yyyy"/>
  </numFmts>
  <fonts count="54">
    <font>
      <sz val="10"/>
      <name val="Arial"/>
      <family val="0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DA6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EDA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D241"/>
        <bgColor indexed="64"/>
      </patternFill>
    </fill>
    <fill>
      <patternFill patternType="solid">
        <fgColor rgb="FF6DC0AF"/>
        <bgColor indexed="64"/>
      </patternFill>
    </fill>
    <fill>
      <patternFill patternType="solid">
        <fgColor rgb="FF6DC0AF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medium">
        <color theme="1"/>
      </bottom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 style="medium">
        <color indexed="8"/>
      </left>
      <right/>
      <top style="medium"/>
      <bottom style="thin"/>
    </border>
    <border>
      <left/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/>
      <top/>
      <bottom style="medium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medium">
        <color theme="1"/>
      </bottom>
    </border>
    <border>
      <left style="thin">
        <color indexed="8"/>
      </left>
      <right style="thin">
        <color indexed="8"/>
      </right>
      <top style="thin"/>
      <bottom style="medium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theme="1"/>
      </bottom>
    </border>
    <border>
      <left style="thin">
        <color theme="1"/>
      </left>
      <right/>
      <top style="medium"/>
      <bottom style="medium"/>
    </border>
    <border>
      <left style="medium"/>
      <right/>
      <top/>
      <bottom style="medium"/>
    </border>
    <border>
      <left style="medium"/>
      <right style="thin">
        <color theme="1"/>
      </right>
      <top style="medium">
        <color theme="1"/>
      </top>
      <bottom style="medium"/>
    </border>
    <border>
      <left style="medium"/>
      <right/>
      <top style="medium"/>
      <bottom style="medium"/>
    </border>
    <border>
      <left style="thin">
        <color indexed="8"/>
      </left>
      <right/>
      <top style="medium"/>
      <bottom style="medium">
        <color theme="1"/>
      </bottom>
    </border>
    <border>
      <left/>
      <right style="thin">
        <color indexed="8"/>
      </right>
      <top style="medium"/>
      <bottom style="medium">
        <color theme="1"/>
      </bottom>
    </border>
    <border>
      <left style="thin">
        <color indexed="8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thin">
        <color indexed="8"/>
      </right>
      <top style="medium">
        <color theme="1"/>
      </top>
      <bottom style="medium">
        <color theme="1"/>
      </bottom>
    </border>
    <border>
      <left style="thin">
        <color indexed="8"/>
      </left>
      <right/>
      <top>
        <color indexed="63"/>
      </top>
      <bottom/>
    </border>
    <border>
      <left/>
      <right style="thin">
        <color indexed="8"/>
      </right>
      <top>
        <color indexed="63"/>
      </top>
      <bottom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theme="1"/>
      </right>
      <top style="thin"/>
      <bottom style="medium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/>
      <bottom style="medium">
        <color theme="1"/>
      </bottom>
    </border>
    <border>
      <left>
        <color indexed="63"/>
      </left>
      <right style="thin">
        <color indexed="8"/>
      </right>
      <top style="thin"/>
      <bottom style="medium">
        <color theme="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46" applyBorder="1" applyProtection="1">
      <alignment/>
      <protection locked="0"/>
    </xf>
    <xf numFmtId="0" fontId="0" fillId="0" borderId="11" xfId="46" applyBorder="1" applyProtection="1">
      <alignment/>
      <protection locked="0"/>
    </xf>
    <xf numFmtId="0" fontId="0" fillId="0" borderId="12" xfId="46" applyBorder="1" applyProtection="1">
      <alignment/>
      <protection locked="0"/>
    </xf>
    <xf numFmtId="166" fontId="0" fillId="0" borderId="12" xfId="46" applyNumberFormat="1" applyBorder="1" applyProtection="1">
      <alignment/>
      <protection locked="0"/>
    </xf>
    <xf numFmtId="166" fontId="2" fillId="0" borderId="12" xfId="46" applyNumberFormat="1" applyFont="1" applyBorder="1" applyAlignment="1" applyProtection="1">
      <alignment horizontal="center" vertical="center"/>
      <protection locked="0"/>
    </xf>
    <xf numFmtId="166" fontId="2" fillId="0" borderId="13" xfId="46" applyNumberFormat="1" applyFont="1" applyBorder="1" applyAlignment="1" applyProtection="1">
      <alignment horizontal="center" vertical="center"/>
      <protection locked="0"/>
    </xf>
    <xf numFmtId="49" fontId="0" fillId="33" borderId="14" xfId="46" applyNumberFormat="1" applyFill="1" applyBorder="1" applyProtection="1">
      <alignment/>
      <protection locked="0"/>
    </xf>
    <xf numFmtId="0" fontId="7" fillId="34" borderId="15" xfId="46" applyFont="1" applyFill="1" applyBorder="1">
      <alignment/>
      <protection/>
    </xf>
    <xf numFmtId="0" fontId="3" fillId="35" borderId="16" xfId="46" applyFont="1" applyFill="1" applyBorder="1">
      <alignment/>
      <protection/>
    </xf>
    <xf numFmtId="0" fontId="0" fillId="0" borderId="17" xfId="46" applyBorder="1">
      <alignment/>
      <protection/>
    </xf>
    <xf numFmtId="0" fontId="0" fillId="0" borderId="18" xfId="46" applyBorder="1">
      <alignment/>
      <protection/>
    </xf>
    <xf numFmtId="0" fontId="3" fillId="35" borderId="19" xfId="46" applyFont="1" applyFill="1" applyBorder="1">
      <alignment/>
      <protection/>
    </xf>
    <xf numFmtId="0" fontId="0" fillId="0" borderId="20" xfId="46" applyBorder="1">
      <alignment/>
      <protection/>
    </xf>
    <xf numFmtId="0" fontId="0" fillId="0" borderId="21" xfId="46" applyBorder="1">
      <alignment/>
      <protection/>
    </xf>
    <xf numFmtId="0" fontId="0" fillId="5" borderId="21" xfId="46" applyFill="1" applyBorder="1">
      <alignment/>
      <protection/>
    </xf>
    <xf numFmtId="0" fontId="9" fillId="36" borderId="18" xfId="46" applyFont="1" applyFill="1" applyBorder="1">
      <alignment/>
      <protection/>
    </xf>
    <xf numFmtId="0" fontId="10" fillId="35" borderId="22" xfId="46" applyFont="1" applyFill="1" applyBorder="1">
      <alignment/>
      <protection/>
    </xf>
    <xf numFmtId="0" fontId="3" fillId="33" borderId="14" xfId="46" applyFont="1" applyFill="1" applyBorder="1">
      <alignment/>
      <protection/>
    </xf>
    <xf numFmtId="0" fontId="6" fillId="37" borderId="16" xfId="46" applyFont="1" applyFill="1" applyBorder="1">
      <alignment/>
      <protection/>
    </xf>
    <xf numFmtId="0" fontId="13" fillId="35" borderId="17" xfId="46" applyFont="1" applyFill="1" applyBorder="1">
      <alignment/>
      <protection/>
    </xf>
    <xf numFmtId="0" fontId="13" fillId="35" borderId="18" xfId="46" applyFont="1" applyFill="1" applyBorder="1">
      <alignment/>
      <protection/>
    </xf>
    <xf numFmtId="0" fontId="6" fillId="37" borderId="23" xfId="46" applyFont="1" applyFill="1" applyBorder="1">
      <alignment/>
      <protection/>
    </xf>
    <xf numFmtId="166" fontId="2" fillId="0" borderId="12" xfId="46" applyNumberFormat="1" applyFont="1" applyBorder="1" applyAlignment="1">
      <alignment horizontal="center" vertical="center"/>
      <protection/>
    </xf>
    <xf numFmtId="166" fontId="2" fillId="0" borderId="12" xfId="46" applyNumberFormat="1" applyFont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2" fillId="0" borderId="12" xfId="46" applyFont="1" applyBorder="1" applyAlignment="1" applyProtection="1">
      <alignment horizontal="center" vertical="center"/>
      <protection locked="0"/>
    </xf>
    <xf numFmtId="0" fontId="2" fillId="0" borderId="13" xfId="46" applyFont="1" applyBorder="1" applyAlignment="1" applyProtection="1">
      <alignment horizontal="center" vertical="center"/>
      <protection locked="0"/>
    </xf>
    <xf numFmtId="0" fontId="7" fillId="38" borderId="0" xfId="46" applyFont="1" applyFill="1" applyAlignment="1" applyProtection="1">
      <alignment horizontal="center"/>
      <protection locked="0"/>
    </xf>
    <xf numFmtId="0" fontId="7" fillId="38" borderId="0" xfId="46" applyFont="1" applyFill="1" applyProtection="1">
      <alignment/>
      <protection locked="0"/>
    </xf>
    <xf numFmtId="0" fontId="7" fillId="38" borderId="24" xfId="46" applyFont="1" applyFill="1" applyBorder="1" applyProtection="1">
      <alignment/>
      <protection locked="0"/>
    </xf>
    <xf numFmtId="0" fontId="7" fillId="38" borderId="25" xfId="46" applyFont="1" applyFill="1" applyBorder="1" applyAlignment="1" applyProtection="1">
      <alignment horizontal="center"/>
      <protection locked="0"/>
    </xf>
    <xf numFmtId="0" fontId="7" fillId="38" borderId="26" xfId="46" applyFont="1" applyFill="1" applyBorder="1" applyProtection="1">
      <alignment/>
      <protection locked="0"/>
    </xf>
    <xf numFmtId="0" fontId="7" fillId="38" borderId="27" xfId="46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0" fillId="0" borderId="28" xfId="46" applyBorder="1">
      <alignment/>
      <protection/>
    </xf>
    <xf numFmtId="0" fontId="0" fillId="0" borderId="0" xfId="0" applyFont="1" applyAlignment="1">
      <alignment/>
    </xf>
    <xf numFmtId="0" fontId="0" fillId="33" borderId="17" xfId="46" applyFill="1" applyBorder="1">
      <alignment/>
      <protection/>
    </xf>
    <xf numFmtId="0" fontId="0" fillId="33" borderId="28" xfId="46" applyFill="1" applyBorder="1">
      <alignment/>
      <protection/>
    </xf>
    <xf numFmtId="0" fontId="3" fillId="5" borderId="29" xfId="46" applyFont="1" applyFill="1" applyBorder="1">
      <alignment/>
      <protection/>
    </xf>
    <xf numFmtId="0" fontId="12" fillId="39" borderId="16" xfId="46" applyFont="1" applyFill="1" applyBorder="1">
      <alignment/>
      <protection/>
    </xf>
    <xf numFmtId="0" fontId="6" fillId="40" borderId="30" xfId="46" applyFont="1" applyFill="1" applyBorder="1">
      <alignment/>
      <protection/>
    </xf>
    <xf numFmtId="0" fontId="6" fillId="40" borderId="31" xfId="46" applyFont="1" applyFill="1" applyBorder="1">
      <alignment/>
      <protection/>
    </xf>
    <xf numFmtId="0" fontId="0" fillId="0" borderId="32" xfId="46" applyBorder="1" applyAlignment="1">
      <alignment wrapText="1"/>
      <protection/>
    </xf>
    <xf numFmtId="0" fontId="0" fillId="0" borderId="21" xfId="46" applyBorder="1" applyAlignment="1">
      <alignment wrapText="1"/>
      <protection/>
    </xf>
    <xf numFmtId="0" fontId="6" fillId="40" borderId="33" xfId="46" applyFont="1" applyFill="1" applyBorder="1">
      <alignment/>
      <protection/>
    </xf>
    <xf numFmtId="0" fontId="0" fillId="0" borderId="34" xfId="46" applyBorder="1" applyAlignment="1">
      <alignment horizontal="left"/>
      <protection/>
    </xf>
    <xf numFmtId="0" fontId="0" fillId="0" borderId="35" xfId="46" applyBorder="1" applyAlignment="1">
      <alignment horizontal="left"/>
      <protection/>
    </xf>
    <xf numFmtId="0" fontId="0" fillId="0" borderId="14" xfId="46" applyBorder="1" applyAlignment="1">
      <alignment horizontal="left"/>
      <protection/>
    </xf>
    <xf numFmtId="0" fontId="0" fillId="33" borderId="36" xfId="46" applyFill="1" applyBorder="1" applyAlignment="1">
      <alignment horizontal="left" vertical="center" wrapText="1"/>
      <protection/>
    </xf>
    <xf numFmtId="0" fontId="0" fillId="33" borderId="37" xfId="46" applyFill="1" applyBorder="1" applyAlignment="1">
      <alignment horizontal="left" vertical="center"/>
      <protection/>
    </xf>
    <xf numFmtId="0" fontId="0" fillId="33" borderId="38" xfId="46" applyFill="1" applyBorder="1" applyAlignment="1">
      <alignment horizontal="left" vertical="center"/>
      <protection/>
    </xf>
    <xf numFmtId="164" fontId="3" fillId="5" borderId="39" xfId="46" applyNumberFormat="1" applyFont="1" applyFill="1" applyBorder="1" applyAlignment="1">
      <alignment horizontal="center" vertical="center"/>
      <protection/>
    </xf>
    <xf numFmtId="164" fontId="3" fillId="5" borderId="40" xfId="46" applyNumberFormat="1" applyFont="1" applyFill="1" applyBorder="1" applyAlignment="1">
      <alignment horizontal="center" vertical="center"/>
      <protection/>
    </xf>
    <xf numFmtId="0" fontId="6" fillId="37" borderId="41" xfId="46" applyFont="1" applyFill="1" applyBorder="1" applyAlignment="1">
      <alignment horizontal="center" vertical="center"/>
      <protection/>
    </xf>
    <xf numFmtId="0" fontId="6" fillId="37" borderId="42" xfId="46" applyFont="1" applyFill="1" applyBorder="1" applyAlignment="1">
      <alignment horizontal="center" vertical="center"/>
      <protection/>
    </xf>
    <xf numFmtId="0" fontId="7" fillId="0" borderId="43" xfId="46" applyFont="1" applyBorder="1" applyAlignment="1" applyProtection="1">
      <alignment horizontal="center"/>
      <protection locked="0"/>
    </xf>
    <xf numFmtId="0" fontId="7" fillId="0" borderId="44" xfId="46" applyFont="1" applyBorder="1" applyAlignment="1" applyProtection="1">
      <alignment horizontal="center"/>
      <protection locked="0"/>
    </xf>
    <xf numFmtId="0" fontId="7" fillId="0" borderId="45" xfId="46" applyFont="1" applyBorder="1" applyAlignment="1" applyProtection="1">
      <alignment horizontal="center"/>
      <protection locked="0"/>
    </xf>
    <xf numFmtId="166" fontId="3" fillId="0" borderId="28" xfId="46" applyNumberFormat="1" applyFont="1" applyBorder="1" applyAlignment="1">
      <alignment horizontal="center" vertical="center"/>
      <protection/>
    </xf>
    <xf numFmtId="166" fontId="3" fillId="0" borderId="46" xfId="46" applyNumberFormat="1" applyFont="1" applyBorder="1" applyAlignment="1">
      <alignment horizontal="center" vertical="center"/>
      <protection/>
    </xf>
    <xf numFmtId="0" fontId="7" fillId="0" borderId="41" xfId="46" applyFont="1" applyBorder="1" applyAlignment="1">
      <alignment horizontal="center"/>
      <protection/>
    </xf>
    <xf numFmtId="0" fontId="7" fillId="0" borderId="47" xfId="46" applyFont="1" applyBorder="1" applyAlignment="1">
      <alignment horizontal="center"/>
      <protection/>
    </xf>
    <xf numFmtId="0" fontId="7" fillId="0" borderId="42" xfId="46" applyFont="1" applyBorder="1" applyAlignment="1">
      <alignment horizontal="center"/>
      <protection/>
    </xf>
    <xf numFmtId="0" fontId="2" fillId="35" borderId="34" xfId="46" applyFont="1" applyFill="1" applyBorder="1" applyAlignment="1" applyProtection="1">
      <alignment horizontal="center" vertical="center"/>
      <protection locked="0"/>
    </xf>
    <xf numFmtId="0" fontId="2" fillId="35" borderId="14" xfId="46" applyFont="1" applyFill="1" applyBorder="1" applyAlignment="1" applyProtection="1">
      <alignment horizontal="center" vertical="center"/>
      <protection locked="0"/>
    </xf>
    <xf numFmtId="0" fontId="2" fillId="35" borderId="28" xfId="46" applyFont="1" applyFill="1" applyBorder="1" applyAlignment="1" applyProtection="1">
      <alignment horizontal="center" vertical="center"/>
      <protection locked="0"/>
    </xf>
    <xf numFmtId="0" fontId="2" fillId="35" borderId="48" xfId="46" applyFont="1" applyFill="1" applyBorder="1" applyAlignment="1" applyProtection="1">
      <alignment horizontal="center" vertical="center"/>
      <protection locked="0"/>
    </xf>
    <xf numFmtId="0" fontId="0" fillId="0" borderId="28" xfId="46" applyBorder="1" applyAlignment="1" applyProtection="1">
      <alignment horizontal="center"/>
      <protection locked="0"/>
    </xf>
    <xf numFmtId="0" fontId="0" fillId="0" borderId="49" xfId="46" applyBorder="1" applyAlignment="1" applyProtection="1">
      <alignment horizontal="center"/>
      <protection locked="0"/>
    </xf>
    <xf numFmtId="0" fontId="0" fillId="0" borderId="48" xfId="46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0" fontId="3" fillId="37" borderId="41" xfId="46" applyFont="1" applyFill="1" applyBorder="1" applyAlignment="1">
      <alignment horizontal="center" vertical="center"/>
      <protection/>
    </xf>
    <xf numFmtId="0" fontId="3" fillId="37" borderId="42" xfId="46" applyFont="1" applyFill="1" applyBorder="1" applyAlignment="1">
      <alignment horizontal="center" vertical="center"/>
      <protection/>
    </xf>
    <xf numFmtId="0" fontId="0" fillId="0" borderId="36" xfId="46" applyBorder="1" applyAlignment="1">
      <alignment horizontal="left" vertical="center" wrapText="1"/>
      <protection/>
    </xf>
    <xf numFmtId="0" fontId="0" fillId="0" borderId="37" xfId="46" applyBorder="1" applyAlignment="1">
      <alignment horizontal="left" vertical="center"/>
      <protection/>
    </xf>
    <xf numFmtId="0" fontId="0" fillId="0" borderId="50" xfId="46" applyBorder="1" applyAlignment="1">
      <alignment horizontal="left" vertical="center"/>
      <protection/>
    </xf>
    <xf numFmtId="166" fontId="9" fillId="36" borderId="41" xfId="46" applyNumberFormat="1" applyFont="1" applyFill="1" applyBorder="1" applyAlignment="1">
      <alignment horizontal="center" vertical="center"/>
      <protection/>
    </xf>
    <xf numFmtId="166" fontId="9" fillId="36" borderId="42" xfId="46" applyNumberFormat="1" applyFont="1" applyFill="1" applyBorder="1" applyAlignment="1">
      <alignment horizontal="center" vertical="center"/>
      <protection/>
    </xf>
    <xf numFmtId="0" fontId="3" fillId="35" borderId="40" xfId="46" applyFont="1" applyFill="1" applyBorder="1" applyAlignment="1">
      <alignment horizontal="center" vertical="center"/>
      <protection/>
    </xf>
    <xf numFmtId="166" fontId="2" fillId="0" borderId="28" xfId="46" applyNumberFormat="1" applyFont="1" applyBorder="1" applyAlignment="1" applyProtection="1">
      <alignment horizontal="center" vertical="center"/>
      <protection locked="0"/>
    </xf>
    <xf numFmtId="166" fontId="2" fillId="0" borderId="48" xfId="46" applyNumberFormat="1" applyFont="1" applyBorder="1" applyAlignment="1" applyProtection="1">
      <alignment horizontal="center" vertical="center"/>
      <protection locked="0"/>
    </xf>
    <xf numFmtId="0" fontId="0" fillId="0" borderId="51" xfId="46" applyBorder="1" applyAlignment="1">
      <alignment horizontal="center"/>
      <protection/>
    </xf>
    <xf numFmtId="0" fontId="0" fillId="0" borderId="52" xfId="46" applyBorder="1" applyAlignment="1">
      <alignment horizontal="center"/>
      <protection/>
    </xf>
    <xf numFmtId="0" fontId="0" fillId="0" borderId="53" xfId="46" applyBorder="1" applyAlignment="1">
      <alignment horizontal="center"/>
      <protection/>
    </xf>
    <xf numFmtId="166" fontId="3" fillId="35" borderId="54" xfId="46" applyNumberFormat="1" applyFont="1" applyFill="1" applyBorder="1" applyAlignment="1">
      <alignment horizontal="center" vertical="center"/>
      <protection/>
    </xf>
    <xf numFmtId="166" fontId="3" fillId="35" borderId="40" xfId="46" applyNumberFormat="1" applyFont="1" applyFill="1" applyBorder="1" applyAlignment="1">
      <alignment horizontal="center" vertical="center"/>
      <protection/>
    </xf>
    <xf numFmtId="166" fontId="2" fillId="0" borderId="34" xfId="46" applyNumberFormat="1" applyFont="1" applyBorder="1" applyAlignment="1" applyProtection="1">
      <alignment horizontal="center" vertical="center"/>
      <protection locked="0"/>
    </xf>
    <xf numFmtId="166" fontId="2" fillId="0" borderId="14" xfId="46" applyNumberFormat="1" applyFont="1" applyBorder="1" applyAlignment="1" applyProtection="1">
      <alignment horizontal="center" vertical="center"/>
      <protection locked="0"/>
    </xf>
    <xf numFmtId="167" fontId="2" fillId="0" borderId="28" xfId="46" applyNumberFormat="1" applyFont="1" applyBorder="1" applyAlignment="1" applyProtection="1">
      <alignment horizontal="center" vertical="center"/>
      <protection locked="0"/>
    </xf>
    <xf numFmtId="167" fontId="2" fillId="0" borderId="48" xfId="46" applyNumberFormat="1" applyFont="1" applyBorder="1" applyAlignment="1" applyProtection="1">
      <alignment horizontal="center" vertical="center"/>
      <protection locked="0"/>
    </xf>
    <xf numFmtId="167" fontId="2" fillId="0" borderId="55" xfId="46" applyNumberFormat="1" applyFont="1" applyBorder="1" applyAlignment="1" applyProtection="1">
      <alignment horizontal="center" vertical="center"/>
      <protection locked="0"/>
    </xf>
    <xf numFmtId="0" fontId="10" fillId="33" borderId="12" xfId="46" applyFont="1" applyFill="1" applyBorder="1" applyAlignment="1">
      <alignment horizontal="center"/>
      <protection/>
    </xf>
    <xf numFmtId="0" fontId="10" fillId="35" borderId="56" xfId="46" applyFont="1" applyFill="1" applyBorder="1" applyAlignment="1">
      <alignment horizontal="center" vertical="center"/>
      <protection/>
    </xf>
    <xf numFmtId="0" fontId="10" fillId="35" borderId="57" xfId="46" applyFont="1" applyFill="1" applyBorder="1" applyAlignment="1">
      <alignment horizontal="center" vertical="center"/>
      <protection/>
    </xf>
    <xf numFmtId="0" fontId="5" fillId="0" borderId="0" xfId="46" applyFont="1" applyAlignment="1">
      <alignment horizontal="center"/>
      <protection/>
    </xf>
    <xf numFmtId="0" fontId="5" fillId="0" borderId="58" xfId="46" applyFont="1" applyBorder="1" applyAlignment="1">
      <alignment horizontal="center"/>
      <protection/>
    </xf>
    <xf numFmtId="0" fontId="7" fillId="0" borderId="12" xfId="46" applyFont="1" applyBorder="1" applyAlignment="1" applyProtection="1">
      <alignment horizontal="center"/>
      <protection locked="0"/>
    </xf>
    <xf numFmtId="0" fontId="2" fillId="0" borderId="34" xfId="46" applyFont="1" applyBorder="1" applyAlignment="1" applyProtection="1">
      <alignment horizontal="center" vertical="center"/>
      <protection locked="0"/>
    </xf>
    <xf numFmtId="0" fontId="2" fillId="0" borderId="59" xfId="46" applyFont="1" applyBorder="1" applyAlignment="1" applyProtection="1">
      <alignment horizontal="center" vertical="center"/>
      <protection locked="0"/>
    </xf>
    <xf numFmtId="0" fontId="7" fillId="34" borderId="60" xfId="46" applyFont="1" applyFill="1" applyBorder="1" applyAlignment="1">
      <alignment horizontal="center"/>
      <protection/>
    </xf>
    <xf numFmtId="0" fontId="7" fillId="34" borderId="61" xfId="46" applyFont="1" applyFill="1" applyBorder="1" applyAlignment="1">
      <alignment horizontal="center"/>
      <protection/>
    </xf>
    <xf numFmtId="0" fontId="6" fillId="0" borderId="62" xfId="46" applyFont="1" applyBorder="1" applyAlignment="1">
      <alignment horizontal="center"/>
      <protection/>
    </xf>
    <xf numFmtId="0" fontId="6" fillId="0" borderId="63" xfId="46" applyFont="1" applyBorder="1" applyAlignment="1">
      <alignment horizontal="center"/>
      <protection/>
    </xf>
    <xf numFmtId="0" fontId="0" fillId="0" borderId="0" xfId="46" applyAlignment="1">
      <alignment horizontal="left" vertical="center"/>
      <protection/>
    </xf>
    <xf numFmtId="0" fontId="0" fillId="0" borderId="58" xfId="46" applyBorder="1" applyAlignment="1">
      <alignment horizontal="left" vertical="center"/>
      <protection/>
    </xf>
    <xf numFmtId="0" fontId="2" fillId="33" borderId="64" xfId="46" applyFont="1" applyFill="1" applyBorder="1" applyAlignment="1" applyProtection="1">
      <alignment horizontal="center" vertical="center"/>
      <protection locked="0"/>
    </xf>
    <xf numFmtId="0" fontId="2" fillId="33" borderId="65" xfId="46" applyFont="1" applyFill="1" applyBorder="1" applyAlignment="1" applyProtection="1">
      <alignment horizontal="center" vertical="center"/>
      <protection locked="0"/>
    </xf>
    <xf numFmtId="0" fontId="2" fillId="33" borderId="28" xfId="46" applyFont="1" applyFill="1" applyBorder="1" applyAlignment="1" applyProtection="1">
      <alignment horizontal="center" vertical="center"/>
      <protection locked="0"/>
    </xf>
    <xf numFmtId="0" fontId="2" fillId="33" borderId="46" xfId="46" applyFont="1" applyFill="1" applyBorder="1" applyAlignment="1" applyProtection="1">
      <alignment horizontal="center" vertical="center"/>
      <protection locked="0"/>
    </xf>
    <xf numFmtId="0" fontId="2" fillId="0" borderId="66" xfId="46" applyFont="1" applyBorder="1" applyAlignment="1" applyProtection="1">
      <alignment horizontal="center" vertical="center"/>
      <protection locked="0"/>
    </xf>
    <xf numFmtId="0" fontId="2" fillId="0" borderId="67" xfId="46" applyFont="1" applyBorder="1" applyAlignment="1" applyProtection="1">
      <alignment horizontal="center" vertical="center"/>
      <protection locked="0"/>
    </xf>
    <xf numFmtId="0" fontId="0" fillId="0" borderId="28" xfId="46" applyBorder="1" applyAlignment="1">
      <alignment horizontal="center"/>
      <protection/>
    </xf>
    <xf numFmtId="0" fontId="0" fillId="0" borderId="35" xfId="46" applyBorder="1" applyAlignment="1">
      <alignment horizontal="center"/>
      <protection/>
    </xf>
    <xf numFmtId="0" fontId="0" fillId="0" borderId="59" xfId="46" applyBorder="1" applyAlignment="1">
      <alignment horizontal="center"/>
      <protection/>
    </xf>
    <xf numFmtId="0" fontId="3" fillId="35" borderId="68" xfId="46" applyFont="1" applyFill="1" applyBorder="1" applyAlignment="1">
      <alignment horizontal="center" vertical="center"/>
      <protection/>
    </xf>
    <xf numFmtId="0" fontId="3" fillId="35" borderId="69" xfId="46" applyFont="1" applyFill="1" applyBorder="1" applyAlignment="1">
      <alignment horizontal="center" vertical="center"/>
      <protection/>
    </xf>
    <xf numFmtId="167" fontId="2" fillId="0" borderId="46" xfId="46" applyNumberFormat="1" applyFont="1" applyBorder="1" applyAlignment="1" applyProtection="1">
      <alignment horizontal="center" vertical="center"/>
      <protection locked="0"/>
    </xf>
    <xf numFmtId="49" fontId="2" fillId="0" borderId="28" xfId="46" applyNumberFormat="1" applyFont="1" applyBorder="1" applyAlignment="1" applyProtection="1">
      <alignment horizontal="center" vertical="center"/>
      <protection locked="0"/>
    </xf>
    <xf numFmtId="49" fontId="2" fillId="0" borderId="46" xfId="46" applyNumberFormat="1" applyFont="1" applyBorder="1" applyAlignment="1" applyProtection="1">
      <alignment horizontal="center" vertical="center"/>
      <protection locked="0"/>
    </xf>
    <xf numFmtId="14" fontId="2" fillId="0" borderId="28" xfId="46" applyNumberFormat="1" applyFont="1" applyBorder="1" applyAlignment="1" applyProtection="1">
      <alignment horizontal="center" vertical="center"/>
      <protection locked="0"/>
    </xf>
    <xf numFmtId="14" fontId="2" fillId="0" borderId="46" xfId="46" applyNumberFormat="1" applyFont="1" applyBorder="1" applyAlignment="1" applyProtection="1">
      <alignment horizontal="center" vertical="center"/>
      <protection locked="0"/>
    </xf>
    <xf numFmtId="14" fontId="2" fillId="0" borderId="66" xfId="46" applyNumberFormat="1" applyFont="1" applyBorder="1" applyAlignment="1" applyProtection="1">
      <alignment horizontal="center" vertical="center"/>
      <protection locked="0"/>
    </xf>
    <xf numFmtId="14" fontId="2" fillId="0" borderId="70" xfId="46" applyNumberFormat="1" applyFont="1" applyBorder="1" applyAlignment="1" applyProtection="1">
      <alignment horizontal="center" vertical="center"/>
      <protection locked="0"/>
    </xf>
    <xf numFmtId="0" fontId="3" fillId="35" borderId="39" xfId="46" applyFont="1" applyFill="1" applyBorder="1" applyAlignment="1">
      <alignment horizontal="center" vertical="center"/>
      <protection/>
    </xf>
    <xf numFmtId="0" fontId="2" fillId="0" borderId="28" xfId="46" applyFont="1" applyBorder="1" applyAlignment="1" applyProtection="1">
      <alignment horizontal="center" vertical="center"/>
      <protection locked="0"/>
    </xf>
    <xf numFmtId="0" fontId="2" fillId="0" borderId="48" xfId="46" applyFont="1" applyBorder="1" applyAlignment="1" applyProtection="1">
      <alignment horizontal="center" vertical="center"/>
      <protection locked="0"/>
    </xf>
    <xf numFmtId="0" fontId="0" fillId="0" borderId="12" xfId="46" applyBorder="1" applyAlignment="1">
      <alignment horizontal="center"/>
      <protection/>
    </xf>
    <xf numFmtId="0" fontId="2" fillId="0" borderId="12" xfId="46" applyFont="1" applyBorder="1" applyAlignment="1" applyProtection="1">
      <alignment horizontal="center" vertical="center"/>
      <protection locked="0"/>
    </xf>
    <xf numFmtId="166" fontId="3" fillId="0" borderId="28" xfId="46" applyNumberFormat="1" applyFont="1" applyBorder="1" applyAlignment="1" applyProtection="1">
      <alignment horizontal="center" vertical="center"/>
      <protection locked="0"/>
    </xf>
    <xf numFmtId="166" fontId="3" fillId="0" borderId="46" xfId="46" applyNumberFormat="1" applyFont="1" applyBorder="1" applyAlignment="1" applyProtection="1">
      <alignment horizontal="center" vertical="center"/>
      <protection locked="0"/>
    </xf>
    <xf numFmtId="0" fontId="2" fillId="0" borderId="46" xfId="46" applyFont="1" applyBorder="1" applyAlignment="1" applyProtection="1">
      <alignment horizontal="center" vertical="center"/>
      <protection locked="0"/>
    </xf>
    <xf numFmtId="165" fontId="2" fillId="0" borderId="28" xfId="46" applyNumberFormat="1" applyFont="1" applyBorder="1" applyAlignment="1" applyProtection="1">
      <alignment horizontal="center" vertical="center"/>
      <protection locked="0"/>
    </xf>
    <xf numFmtId="165" fontId="2" fillId="0" borderId="46" xfId="46" applyNumberFormat="1" applyFont="1" applyBorder="1" applyAlignment="1" applyProtection="1">
      <alignment horizontal="center" vertical="center"/>
      <protection locked="0"/>
    </xf>
    <xf numFmtId="0" fontId="0" fillId="0" borderId="44" xfId="46" applyBorder="1" applyAlignment="1">
      <alignment horizontal="center"/>
      <protection/>
    </xf>
    <xf numFmtId="0" fontId="0" fillId="0" borderId="71" xfId="46" applyBorder="1" applyAlignment="1">
      <alignment horizontal="center"/>
      <protection/>
    </xf>
    <xf numFmtId="0" fontId="3" fillId="35" borderId="25" xfId="46" applyFont="1" applyFill="1" applyBorder="1" applyAlignment="1">
      <alignment horizontal="center" vertical="center"/>
      <protection/>
    </xf>
    <xf numFmtId="14" fontId="2" fillId="0" borderId="48" xfId="46" applyNumberFormat="1" applyFont="1" applyBorder="1" applyAlignment="1" applyProtection="1">
      <alignment horizontal="center" vertical="center"/>
      <protection locked="0"/>
    </xf>
    <xf numFmtId="14" fontId="14" fillId="5" borderId="28" xfId="46" applyNumberFormat="1" applyFont="1" applyFill="1" applyBorder="1" applyAlignment="1">
      <alignment horizontal="center" vertical="center"/>
      <protection/>
    </xf>
    <xf numFmtId="14" fontId="14" fillId="5" borderId="48" xfId="46" applyNumberFormat="1" applyFont="1" applyFill="1" applyBorder="1" applyAlignment="1">
      <alignment horizontal="center" vertical="center"/>
      <protection/>
    </xf>
    <xf numFmtId="168" fontId="9" fillId="36" borderId="28" xfId="46" applyNumberFormat="1" applyFont="1" applyFill="1" applyBorder="1" applyAlignment="1">
      <alignment horizontal="center" vertical="center"/>
      <protection/>
    </xf>
    <xf numFmtId="168" fontId="9" fillId="36" borderId="48" xfId="46" applyNumberFormat="1" applyFont="1" applyFill="1" applyBorder="1" applyAlignment="1">
      <alignment horizontal="center" vertical="center"/>
      <protection/>
    </xf>
    <xf numFmtId="0" fontId="0" fillId="0" borderId="72" xfId="46" applyBorder="1" applyAlignment="1">
      <alignment horizontal="center"/>
      <protection/>
    </xf>
    <xf numFmtId="0" fontId="0" fillId="0" borderId="73" xfId="46" applyBorder="1" applyAlignment="1">
      <alignment horizontal="center"/>
      <protection/>
    </xf>
    <xf numFmtId="0" fontId="3" fillId="35" borderId="41" xfId="46" applyFont="1" applyFill="1" applyBorder="1" applyAlignment="1">
      <alignment horizontal="center" vertical="center"/>
      <protection/>
    </xf>
    <xf numFmtId="0" fontId="3" fillId="35" borderId="42" xfId="46" applyFont="1" applyFill="1" applyBorder="1" applyAlignment="1">
      <alignment horizontal="center" vertical="center"/>
      <protection/>
    </xf>
    <xf numFmtId="0" fontId="3" fillId="35" borderId="74" xfId="46" applyFont="1" applyFill="1" applyBorder="1">
      <alignment/>
      <protection/>
    </xf>
    <xf numFmtId="0" fontId="11" fillId="36" borderId="16" xfId="46" applyFont="1" applyFill="1" applyBorder="1">
      <alignment/>
      <protection/>
    </xf>
    <xf numFmtId="0" fontId="0" fillId="0" borderId="75" xfId="46" applyBorder="1" applyProtection="1">
      <alignment/>
      <protection locked="0"/>
    </xf>
    <xf numFmtId="166" fontId="9" fillId="36" borderId="41" xfId="46" applyNumberFormat="1" applyFont="1" applyFill="1" applyBorder="1" applyAlignment="1">
      <alignment horizontal="center" vertical="center" wrapText="1"/>
      <protection/>
    </xf>
    <xf numFmtId="166" fontId="9" fillId="36" borderId="42" xfId="46" applyNumberFormat="1" applyFont="1" applyFill="1" applyBorder="1" applyAlignment="1">
      <alignment horizontal="center" vertical="center" wrapText="1"/>
      <protection/>
    </xf>
    <xf numFmtId="171" fontId="2" fillId="0" borderId="28" xfId="46" applyNumberFormat="1" applyFont="1" applyBorder="1" applyAlignment="1" applyProtection="1">
      <alignment horizontal="center" vertical="center"/>
      <protection locked="0"/>
    </xf>
    <xf numFmtId="171" fontId="2" fillId="0" borderId="46" xfId="46" applyNumberFormat="1" applyFont="1" applyBorder="1" applyAlignment="1" applyProtection="1">
      <alignment horizontal="center" vertical="center"/>
      <protection locked="0"/>
    </xf>
    <xf numFmtId="0" fontId="2" fillId="0" borderId="14" xfId="46" applyFont="1" applyBorder="1" applyAlignment="1" applyProtection="1">
      <alignment horizontal="center" vertical="center"/>
      <protection locked="0"/>
    </xf>
    <xf numFmtId="0" fontId="0" fillId="0" borderId="76" xfId="46" applyBorder="1" applyProtection="1">
      <alignment/>
      <protection locked="0"/>
    </xf>
    <xf numFmtId="0" fontId="11" fillId="36" borderId="77" xfId="46" applyFont="1" applyFill="1" applyBorder="1">
      <alignment/>
      <protection/>
    </xf>
    <xf numFmtId="170" fontId="0" fillId="0" borderId="0" xfId="0" applyNumberFormat="1" applyAlignment="1">
      <alignment/>
    </xf>
    <xf numFmtId="164" fontId="32" fillId="41" borderId="78" xfId="46" applyNumberFormat="1" applyFont="1" applyFill="1" applyBorder="1" applyAlignment="1">
      <alignment horizontal="center" vertical="center"/>
      <protection/>
    </xf>
    <xf numFmtId="164" fontId="32" fillId="41" borderId="42" xfId="46" applyNumberFormat="1" applyFont="1" applyFill="1" applyBorder="1" applyAlignment="1">
      <alignment horizontal="center" vertical="center"/>
      <protection/>
    </xf>
    <xf numFmtId="0" fontId="32" fillId="40" borderId="79" xfId="46" applyFont="1" applyFill="1" applyBorder="1">
      <alignment/>
      <protection/>
    </xf>
    <xf numFmtId="0" fontId="32" fillId="39" borderId="16" xfId="46" applyFont="1" applyFill="1" applyBorder="1">
      <alignment/>
      <protection/>
    </xf>
    <xf numFmtId="0" fontId="32" fillId="40" borderId="80" xfId="46" applyFont="1" applyFill="1" applyBorder="1">
      <alignment/>
      <protection/>
    </xf>
    <xf numFmtId="0" fontId="32" fillId="40" borderId="81" xfId="46" applyFont="1" applyFill="1" applyBorder="1">
      <alignment/>
      <protection/>
    </xf>
    <xf numFmtId="166" fontId="32" fillId="40" borderId="78" xfId="46" applyNumberFormat="1" applyFont="1" applyFill="1" applyBorder="1" applyAlignment="1">
      <alignment horizontal="center" vertical="center"/>
      <protection/>
    </xf>
    <xf numFmtId="166" fontId="32" fillId="40" borderId="42" xfId="46" applyNumberFormat="1" applyFont="1" applyFill="1" applyBorder="1" applyAlignment="1">
      <alignment horizontal="center" vertical="center"/>
      <protection/>
    </xf>
    <xf numFmtId="165" fontId="32" fillId="39" borderId="41" xfId="46" applyNumberFormat="1" applyFont="1" applyFill="1" applyBorder="1" applyAlignment="1">
      <alignment horizontal="center" vertical="center"/>
      <protection/>
    </xf>
    <xf numFmtId="165" fontId="32" fillId="39" borderId="42" xfId="46" applyNumberFormat="1" applyFont="1" applyFill="1" applyBorder="1" applyAlignment="1">
      <alignment horizontal="center" vertical="center"/>
      <protection/>
    </xf>
    <xf numFmtId="164" fontId="6" fillId="40" borderId="82" xfId="46" applyNumberFormat="1" applyFont="1" applyFill="1" applyBorder="1" applyAlignment="1">
      <alignment horizontal="center" vertical="center"/>
      <protection/>
    </xf>
    <xf numFmtId="164" fontId="6" fillId="40" borderId="83" xfId="46" applyNumberFormat="1" applyFont="1" applyFill="1" applyBorder="1" applyAlignment="1">
      <alignment horizontal="center" vertical="center"/>
      <protection/>
    </xf>
    <xf numFmtId="164" fontId="6" fillId="40" borderId="84" xfId="46" applyNumberFormat="1" applyFont="1" applyFill="1" applyBorder="1" applyAlignment="1">
      <alignment horizontal="center" vertical="center"/>
      <protection/>
    </xf>
    <xf numFmtId="164" fontId="6" fillId="40" borderId="85" xfId="46" applyNumberFormat="1" applyFont="1" applyFill="1" applyBorder="1" applyAlignment="1">
      <alignment horizontal="center" vertical="center"/>
      <protection/>
    </xf>
    <xf numFmtId="164" fontId="6" fillId="40" borderId="86" xfId="46" applyNumberFormat="1" applyFont="1" applyFill="1" applyBorder="1" applyAlignment="1">
      <alignment horizontal="center" vertical="center"/>
      <protection/>
    </xf>
    <xf numFmtId="164" fontId="6" fillId="40" borderId="87" xfId="46" applyNumberFormat="1" applyFont="1" applyFill="1" applyBorder="1" applyAlignment="1">
      <alignment horizontal="center" vertical="center"/>
      <protection/>
    </xf>
    <xf numFmtId="165" fontId="32" fillId="41" borderId="78" xfId="46" applyNumberFormat="1" applyFont="1" applyFill="1" applyBorder="1" applyAlignment="1">
      <alignment horizontal="center" vertical="center"/>
      <protection/>
    </xf>
    <xf numFmtId="165" fontId="32" fillId="41" borderId="42" xfId="46" applyNumberFormat="1" applyFont="1" applyFill="1" applyBorder="1" applyAlignment="1">
      <alignment horizontal="center" vertical="center"/>
      <protection/>
    </xf>
    <xf numFmtId="165" fontId="6" fillId="40" borderId="84" xfId="46" applyNumberFormat="1" applyFont="1" applyFill="1" applyBorder="1" applyAlignment="1">
      <alignment horizontal="center" vertical="center"/>
      <protection/>
    </xf>
    <xf numFmtId="165" fontId="6" fillId="40" borderId="85" xfId="46" applyNumberFormat="1" applyFont="1" applyFill="1" applyBorder="1" applyAlignment="1">
      <alignment horizontal="center" vertical="center"/>
      <protection/>
    </xf>
    <xf numFmtId="165" fontId="12" fillId="39" borderId="41" xfId="46" applyNumberFormat="1" applyFont="1" applyFill="1" applyBorder="1" applyAlignment="1">
      <alignment horizontal="center" vertical="center"/>
      <protection/>
    </xf>
    <xf numFmtId="165" fontId="12" fillId="39" borderId="42" xfId="4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170" fontId="0" fillId="0" borderId="0" xfId="0" applyNumberFormat="1" applyFill="1" applyAlignment="1">
      <alignment/>
    </xf>
    <xf numFmtId="0" fontId="0" fillId="0" borderId="88" xfId="46" applyFill="1" applyBorder="1">
      <alignment/>
      <protection/>
    </xf>
    <xf numFmtId="0" fontId="0" fillId="0" borderId="88" xfId="46" applyFill="1" applyBorder="1" applyAlignment="1">
      <alignment horizontal="left" vertical="center"/>
      <protection/>
    </xf>
    <xf numFmtId="0" fontId="0" fillId="0" borderId="21" xfId="46" applyFill="1" applyBorder="1">
      <alignment/>
      <protection/>
    </xf>
    <xf numFmtId="0" fontId="0" fillId="0" borderId="32" xfId="46" applyFill="1" applyBorder="1" applyAlignment="1">
      <alignment wrapText="1"/>
      <protection/>
    </xf>
    <xf numFmtId="0" fontId="2" fillId="0" borderId="49" xfId="46" applyFont="1" applyBorder="1" applyAlignment="1" applyProtection="1">
      <alignment horizontal="center" vertical="center"/>
      <protection locked="0"/>
    </xf>
    <xf numFmtId="0" fontId="0" fillId="0" borderId="89" xfId="46" applyFill="1" applyBorder="1" applyAlignment="1">
      <alignment horizontal="left" vertical="center"/>
      <protection/>
    </xf>
    <xf numFmtId="0" fontId="0" fillId="0" borderId="90" xfId="46" applyFill="1" applyBorder="1">
      <alignment/>
      <protection/>
    </xf>
    <xf numFmtId="14" fontId="2" fillId="0" borderId="28" xfId="46" applyNumberFormat="1" applyFont="1" applyBorder="1" applyAlignment="1" applyProtection="1">
      <alignment horizontal="center" vertical="center"/>
      <protection/>
    </xf>
    <xf numFmtId="14" fontId="2" fillId="0" borderId="46" xfId="46" applyNumberFormat="1" applyFont="1" applyBorder="1" applyAlignment="1" applyProtection="1">
      <alignment horizontal="center" vertical="center"/>
      <protection/>
    </xf>
    <xf numFmtId="0" fontId="3" fillId="35" borderId="91" xfId="46" applyFont="1" applyFill="1" applyBorder="1">
      <alignment/>
      <protection/>
    </xf>
    <xf numFmtId="0" fontId="0" fillId="0" borderId="92" xfId="46" applyBorder="1">
      <alignment/>
      <protection/>
    </xf>
    <xf numFmtId="0" fontId="0" fillId="5" borderId="93" xfId="46" applyFill="1" applyBorder="1">
      <alignment/>
      <protection/>
    </xf>
    <xf numFmtId="0" fontId="0" fillId="0" borderId="10" xfId="46" applyBorder="1">
      <alignment/>
      <protection/>
    </xf>
    <xf numFmtId="166" fontId="2" fillId="0" borderId="94" xfId="46" applyNumberFormat="1" applyFont="1" applyBorder="1" applyAlignment="1" applyProtection="1">
      <alignment horizontal="center" vertical="center"/>
      <protection locked="0"/>
    </xf>
    <xf numFmtId="0" fontId="2" fillId="0" borderId="94" xfId="46" applyFont="1" applyBorder="1" applyAlignment="1" applyProtection="1">
      <alignment horizontal="center"/>
      <protection locked="0"/>
    </xf>
    <xf numFmtId="166" fontId="2" fillId="0" borderId="90" xfId="46" applyNumberFormat="1" applyFont="1" applyBorder="1" applyAlignment="1">
      <alignment horizontal="center" vertical="center"/>
      <protection/>
    </xf>
    <xf numFmtId="166" fontId="2" fillId="5" borderId="90" xfId="46" applyNumberFormat="1" applyFont="1" applyFill="1" applyBorder="1" applyAlignment="1">
      <alignment horizontal="center" vertical="center"/>
      <protection/>
    </xf>
    <xf numFmtId="166" fontId="2" fillId="0" borderId="95" xfId="46" applyNumberFormat="1" applyFont="1" applyBorder="1" applyAlignment="1">
      <alignment horizontal="center" vertical="center"/>
      <protection/>
    </xf>
    <xf numFmtId="0" fontId="3" fillId="35" borderId="96" xfId="46" applyFont="1" applyFill="1" applyBorder="1" applyAlignment="1">
      <alignment horizontal="center" vertical="center"/>
      <protection/>
    </xf>
    <xf numFmtId="0" fontId="3" fillId="35" borderId="97" xfId="46" applyFont="1" applyFill="1" applyBorder="1" applyAlignment="1">
      <alignment horizontal="center" vertical="center"/>
      <protection/>
    </xf>
    <xf numFmtId="0" fontId="0" fillId="0" borderId="12" xfId="46" applyFill="1" applyBorder="1" applyProtection="1">
      <alignment/>
      <protection locked="0"/>
    </xf>
    <xf numFmtId="16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82"/>
  <sheetViews>
    <sheetView tabSelected="1" zoomScale="89" zoomScaleNormal="89" zoomScalePageLayoutView="0" workbookViewId="0" topLeftCell="A1">
      <selection activeCell="B9" sqref="B9:C9"/>
    </sheetView>
  </sheetViews>
  <sheetFormatPr defaultColWidth="8.8515625" defaultRowHeight="12.75"/>
  <cols>
    <col min="1" max="1" width="98.140625" style="0" customWidth="1"/>
    <col min="2" max="2" width="21.28125" style="3" customWidth="1"/>
    <col min="3" max="3" width="21.28125" style="0" customWidth="1"/>
    <col min="4" max="4" width="107.140625" style="0" bestFit="1" customWidth="1"/>
    <col min="5" max="5" width="8.421875" style="182" customWidth="1"/>
    <col min="6" max="6" width="14.140625" style="0" customWidth="1"/>
  </cols>
  <sheetData>
    <row r="1" spans="1:3" ht="18">
      <c r="A1" s="98" t="s">
        <v>116</v>
      </c>
      <c r="B1" s="98"/>
      <c r="C1" s="99"/>
    </row>
    <row r="2" spans="1:5" s="37" customFormat="1" ht="15" customHeight="1">
      <c r="A2" s="107" t="s">
        <v>43</v>
      </c>
      <c r="B2" s="107"/>
      <c r="C2" s="108"/>
      <c r="E2" s="183"/>
    </row>
    <row r="3" spans="1:5" s="37" customFormat="1" ht="15" customHeight="1">
      <c r="A3" s="107" t="s">
        <v>19</v>
      </c>
      <c r="B3" s="107"/>
      <c r="C3" s="108"/>
      <c r="E3" s="183"/>
    </row>
    <row r="4" spans="1:3" ht="18.75" thickBot="1">
      <c r="A4" s="105"/>
      <c r="B4" s="105"/>
      <c r="C4" s="106"/>
    </row>
    <row r="5" spans="1:4" ht="13.5" thickBot="1">
      <c r="A5" s="11" t="s">
        <v>105</v>
      </c>
      <c r="B5" s="103"/>
      <c r="C5" s="104"/>
      <c r="D5" s="1"/>
    </row>
    <row r="6" spans="1:4" ht="15.75">
      <c r="A6" s="13" t="s">
        <v>82</v>
      </c>
      <c r="B6" s="109"/>
      <c r="C6" s="110"/>
      <c r="D6" s="1"/>
    </row>
    <row r="7" spans="1:4" ht="15.75">
      <c r="A7" s="14" t="s">
        <v>61</v>
      </c>
      <c r="B7" s="111"/>
      <c r="C7" s="112"/>
      <c r="D7" s="1"/>
    </row>
    <row r="8" spans="1:4" ht="15.75">
      <c r="A8" s="14" t="s">
        <v>13</v>
      </c>
      <c r="B8" s="113"/>
      <c r="C8" s="114"/>
      <c r="D8" s="1"/>
    </row>
    <row r="9" spans="1:4" ht="15.75">
      <c r="A9" s="38" t="s">
        <v>101</v>
      </c>
      <c r="B9" s="131" t="s">
        <v>63</v>
      </c>
      <c r="C9" s="131"/>
      <c r="D9" s="1"/>
    </row>
    <row r="10" spans="1:4" ht="15.75" customHeight="1">
      <c r="A10" s="115"/>
      <c r="B10" s="116"/>
      <c r="C10" s="117"/>
      <c r="D10" s="1"/>
    </row>
    <row r="11" spans="1:3" ht="16.5" thickBot="1">
      <c r="A11" s="12" t="s">
        <v>64</v>
      </c>
      <c r="B11" s="118" t="s">
        <v>7</v>
      </c>
      <c r="C11" s="119"/>
    </row>
    <row r="12" spans="1:3" ht="15.75">
      <c r="A12" s="13" t="s">
        <v>62</v>
      </c>
      <c r="B12" s="101"/>
      <c r="C12" s="102"/>
    </row>
    <row r="13" spans="1:3" ht="15.75">
      <c r="A13" s="14" t="s">
        <v>24</v>
      </c>
      <c r="B13" s="121"/>
      <c r="C13" s="122"/>
    </row>
    <row r="14" spans="1:3" ht="15.75">
      <c r="A14" s="14" t="s">
        <v>44</v>
      </c>
      <c r="B14" s="128"/>
      <c r="C14" s="134"/>
    </row>
    <row r="15" spans="1:3" ht="15.75">
      <c r="A15" s="14" t="s">
        <v>1</v>
      </c>
      <c r="B15" s="123"/>
      <c r="C15" s="124"/>
    </row>
    <row r="16" spans="1:3" ht="15.75">
      <c r="A16" s="14" t="s">
        <v>25</v>
      </c>
      <c r="B16" s="135"/>
      <c r="C16" s="136"/>
    </row>
    <row r="17" spans="1:3" ht="15.75" customHeight="1">
      <c r="A17" s="137"/>
      <c r="B17" s="137"/>
      <c r="C17" s="138"/>
    </row>
    <row r="18" spans="1:3" ht="16.5" thickBot="1">
      <c r="A18" s="15" t="s">
        <v>41</v>
      </c>
      <c r="B18" s="127" t="s">
        <v>7</v>
      </c>
      <c r="C18" s="139"/>
    </row>
    <row r="19" spans="1:3" ht="15.75">
      <c r="A19" s="16" t="s">
        <v>87</v>
      </c>
      <c r="B19" s="101"/>
      <c r="C19" s="102"/>
    </row>
    <row r="20" spans="1:3" ht="15.75">
      <c r="A20" s="17" t="s">
        <v>2</v>
      </c>
      <c r="B20" s="123"/>
      <c r="C20" s="124"/>
    </row>
    <row r="21" spans="1:3" ht="15.75">
      <c r="A21" s="17" t="s">
        <v>18</v>
      </c>
      <c r="B21" s="132"/>
      <c r="C21" s="133"/>
    </row>
    <row r="22" spans="1:3" ht="15.75" hidden="1">
      <c r="A22" s="13" t="s">
        <v>65</v>
      </c>
      <c r="B22" s="132"/>
      <c r="C22" s="133"/>
    </row>
    <row r="23" spans="1:3" ht="15.75">
      <c r="A23" s="17" t="s">
        <v>45</v>
      </c>
      <c r="B23" s="92"/>
      <c r="C23" s="120"/>
    </row>
    <row r="24" spans="1:3" ht="15.75">
      <c r="A24" s="17" t="s">
        <v>46</v>
      </c>
      <c r="B24" s="123"/>
      <c r="C24" s="124"/>
    </row>
    <row r="25" spans="1:3" ht="15.75">
      <c r="A25" s="17" t="s">
        <v>22</v>
      </c>
      <c r="B25" s="92"/>
      <c r="C25" s="120"/>
    </row>
    <row r="26" spans="1:3" ht="15.75">
      <c r="A26" s="17" t="s">
        <v>20</v>
      </c>
      <c r="B26" s="123"/>
      <c r="C26" s="124"/>
    </row>
    <row r="27" spans="1:3" ht="15.75">
      <c r="A27" s="17" t="s">
        <v>21</v>
      </c>
      <c r="B27" s="123"/>
      <c r="C27" s="140"/>
    </row>
    <row r="28" spans="1:3" ht="15.75">
      <c r="A28" s="18" t="s">
        <v>47</v>
      </c>
      <c r="B28" s="141" t="str">
        <f>IF(ISBLANK(B26),"Enter date for cell B31",B29-3)</f>
        <v>Enter date for cell B31</v>
      </c>
      <c r="C28" s="142"/>
    </row>
    <row r="29" spans="1:3" ht="15.75">
      <c r="A29" s="18" t="s">
        <v>48</v>
      </c>
      <c r="B29" s="141" t="str">
        <f>IF(ISBLANK(B26),"Enter date for cell B31",(VLOOKUP(B26,B137:C434,2,FALSE)))</f>
        <v>Enter date for cell B31</v>
      </c>
      <c r="C29" s="142"/>
    </row>
    <row r="30" spans="1:3" ht="15.75">
      <c r="A30" s="18" t="s">
        <v>49</v>
      </c>
      <c r="B30" s="141" t="str">
        <f>IF(ISBLANK(B27),"Enter date for cell B33",(VLOOKUP(B27,B137:C434,2,FALSE)))</f>
        <v>Enter date for cell B33</v>
      </c>
      <c r="C30" s="142"/>
    </row>
    <row r="31" spans="1:3" ht="27.75">
      <c r="A31" s="46" t="s">
        <v>50</v>
      </c>
      <c r="B31" s="125"/>
      <c r="C31" s="126"/>
    </row>
    <row r="32" spans="1:3" ht="15.75" hidden="1">
      <c r="A32" s="191" t="s">
        <v>88</v>
      </c>
      <c r="B32" s="189"/>
      <c r="C32" s="134"/>
    </row>
    <row r="33" spans="1:3" ht="15.75" hidden="1">
      <c r="A33" s="190" t="s">
        <v>89</v>
      </c>
      <c r="B33" s="192" t="s">
        <v>90</v>
      </c>
      <c r="C33" s="193" t="s">
        <v>91</v>
      </c>
    </row>
    <row r="34" spans="1:3" ht="15.75" hidden="1">
      <c r="A34" s="186"/>
      <c r="B34" s="154"/>
      <c r="C34" s="155"/>
    </row>
    <row r="35" spans="1:3" ht="15.75" hidden="1">
      <c r="A35" s="187" t="s">
        <v>92</v>
      </c>
      <c r="B35" s="92"/>
      <c r="C35" s="120"/>
    </row>
    <row r="36" spans="1:3" ht="15.75" hidden="1">
      <c r="A36" s="187" t="s">
        <v>95</v>
      </c>
      <c r="B36" s="92"/>
      <c r="C36" s="120"/>
    </row>
    <row r="37" spans="1:3" ht="15.75" hidden="1">
      <c r="A37" s="187" t="s">
        <v>96</v>
      </c>
      <c r="B37" s="123"/>
      <c r="C37" s="124"/>
    </row>
    <row r="38" spans="1:3" ht="15.75" hidden="1">
      <c r="A38" s="187" t="s">
        <v>93</v>
      </c>
      <c r="B38" s="123"/>
      <c r="C38" s="140"/>
    </row>
    <row r="39" spans="1:3" ht="15.75" hidden="1">
      <c r="A39" s="18" t="s">
        <v>97</v>
      </c>
      <c r="B39" s="141" t="str">
        <f>IF(ISBLANK(B37),"Enter date for cell B32",B40-3)</f>
        <v>Enter date for cell B32</v>
      </c>
      <c r="C39" s="142"/>
    </row>
    <row r="40" spans="1:3" ht="15.75" hidden="1">
      <c r="A40" s="18" t="s">
        <v>98</v>
      </c>
      <c r="B40" s="141" t="str">
        <f>IF(ISBLANK(B37),"Enter date for cell B32",(VLOOKUP(B37,B137:C434,2,FALSE)))</f>
        <v>Enter date for cell B32</v>
      </c>
      <c r="C40" s="142"/>
    </row>
    <row r="41" spans="1:3" ht="15.75" hidden="1">
      <c r="A41" s="18" t="s">
        <v>94</v>
      </c>
      <c r="B41" s="141" t="str">
        <f>IF(ISBLANK(B38),"Enter date for cell B34",(VLOOKUP(B38,B137:C434,2,FALSE)))</f>
        <v>Enter date for cell B34</v>
      </c>
      <c r="C41" s="142"/>
    </row>
    <row r="42" spans="1:3" ht="27.75" hidden="1">
      <c r="A42" s="188" t="s">
        <v>50</v>
      </c>
      <c r="B42" s="125"/>
      <c r="C42" s="126"/>
    </row>
    <row r="43" spans="1:3" ht="12.75">
      <c r="A43" s="130"/>
      <c r="B43" s="130"/>
      <c r="C43" s="130"/>
    </row>
    <row r="44" spans="1:3" ht="16.5" thickBot="1">
      <c r="A44" s="194" t="s">
        <v>42</v>
      </c>
      <c r="B44" s="127" t="s">
        <v>7</v>
      </c>
      <c r="C44" s="82"/>
    </row>
    <row r="45" spans="1:3" ht="15.75">
      <c r="A45" s="16" t="s">
        <v>99</v>
      </c>
      <c r="B45" s="101"/>
      <c r="C45" s="156"/>
    </row>
    <row r="46" spans="1:3" ht="15.75" hidden="1">
      <c r="A46" s="185" t="s">
        <v>100</v>
      </c>
      <c r="B46" s="101"/>
      <c r="C46" s="156"/>
    </row>
    <row r="47" spans="1:3" ht="27.75">
      <c r="A47" s="47" t="s">
        <v>118</v>
      </c>
      <c r="B47" s="92"/>
      <c r="C47" s="120"/>
    </row>
    <row r="48" spans="1:3" ht="15.75">
      <c r="A48" s="17" t="s">
        <v>36</v>
      </c>
      <c r="B48" s="128"/>
      <c r="C48" s="129"/>
    </row>
    <row r="49" spans="1:3" ht="19.5">
      <c r="A49" s="19" t="s">
        <v>15</v>
      </c>
      <c r="B49" s="143" t="str">
        <f>IF(ISBLANK(B45),"Enter value in cell B45",B21*B45)</f>
        <v>Enter value in cell B45</v>
      </c>
      <c r="C49" s="144"/>
    </row>
    <row r="50" spans="1:3" ht="16.5" customHeight="1" thickBot="1">
      <c r="A50" s="145"/>
      <c r="B50" s="145"/>
      <c r="C50" s="146"/>
    </row>
    <row r="51" spans="1:3" ht="16.5" thickBot="1">
      <c r="A51" s="12" t="s">
        <v>121</v>
      </c>
      <c r="B51" s="147" t="s">
        <v>7</v>
      </c>
      <c r="C51" s="148"/>
    </row>
    <row r="52" spans="1:3" ht="15.75">
      <c r="A52" s="20" t="s">
        <v>28</v>
      </c>
      <c r="B52" s="96" t="s">
        <v>35</v>
      </c>
      <c r="C52" s="97"/>
    </row>
    <row r="53" spans="1:3" ht="15.75">
      <c r="A53" s="4" t="s">
        <v>11</v>
      </c>
      <c r="B53" s="92"/>
      <c r="C53" s="93"/>
    </row>
    <row r="54" spans="1:3" ht="15.75">
      <c r="A54" s="5" t="s">
        <v>4</v>
      </c>
      <c r="B54" s="92"/>
      <c r="C54" s="93"/>
    </row>
    <row r="55" spans="1:3" ht="15.75">
      <c r="A55" s="6" t="s">
        <v>102</v>
      </c>
      <c r="B55" s="92"/>
      <c r="C55" s="93"/>
    </row>
    <row r="56" spans="1:3" ht="15.75" hidden="1">
      <c r="A56" s="205" t="s">
        <v>103</v>
      </c>
      <c r="B56" s="92"/>
      <c r="C56" s="93"/>
    </row>
    <row r="57" spans="1:3" ht="15.75">
      <c r="A57" s="6" t="s">
        <v>31</v>
      </c>
      <c r="B57" s="92"/>
      <c r="C57" s="93"/>
    </row>
    <row r="58" spans="1:3" ht="15.75">
      <c r="A58" s="6" t="s">
        <v>57</v>
      </c>
      <c r="B58" s="94"/>
      <c r="C58" s="93"/>
    </row>
    <row r="59" spans="1:3" ht="15.75">
      <c r="A59" s="6" t="s">
        <v>104</v>
      </c>
      <c r="B59" s="92"/>
      <c r="C59" s="93"/>
    </row>
    <row r="60" spans="1:3" ht="15.75">
      <c r="A60" s="6" t="s">
        <v>33</v>
      </c>
      <c r="B60" s="92"/>
      <c r="C60" s="93"/>
    </row>
    <row r="61" spans="1:3" ht="15.75">
      <c r="A61" s="6" t="s">
        <v>72</v>
      </c>
      <c r="B61" s="92"/>
      <c r="C61" s="93"/>
    </row>
    <row r="62" spans="1:3" ht="15.75">
      <c r="A62" s="7" t="s">
        <v>3</v>
      </c>
      <c r="B62" s="92"/>
      <c r="C62" s="93"/>
    </row>
    <row r="63" spans="1:3" ht="15.75">
      <c r="A63" s="6" t="s">
        <v>34</v>
      </c>
      <c r="B63" s="92"/>
      <c r="C63" s="93"/>
    </row>
    <row r="64" spans="1:3" ht="15.75">
      <c r="A64" s="6" t="s">
        <v>30</v>
      </c>
      <c r="B64" s="92"/>
      <c r="C64" s="93"/>
    </row>
    <row r="65" spans="1:3" ht="15.75">
      <c r="A65" s="6" t="s">
        <v>32</v>
      </c>
      <c r="B65" s="92"/>
      <c r="C65" s="93"/>
    </row>
    <row r="66" spans="1:3" ht="15.75">
      <c r="A66" s="6" t="s">
        <v>5</v>
      </c>
      <c r="B66" s="92"/>
      <c r="C66" s="93"/>
    </row>
    <row r="67" spans="1:3" ht="15.75" hidden="1">
      <c r="A67" s="205" t="s">
        <v>74</v>
      </c>
      <c r="B67" s="94"/>
      <c r="C67" s="93"/>
    </row>
    <row r="68" spans="1:3" ht="15.75">
      <c r="A68" s="6" t="s">
        <v>73</v>
      </c>
      <c r="B68" s="94"/>
      <c r="C68" s="93"/>
    </row>
    <row r="69" spans="1:3" ht="15.75">
      <c r="A69" s="6" t="s">
        <v>29</v>
      </c>
      <c r="B69" s="92"/>
      <c r="C69" s="93"/>
    </row>
    <row r="70" spans="1:3" ht="15.75">
      <c r="A70" s="157" t="s">
        <v>14</v>
      </c>
      <c r="B70" s="92"/>
      <c r="C70" s="93"/>
    </row>
    <row r="71" spans="1:3" ht="15.75">
      <c r="A71" s="157" t="s">
        <v>14</v>
      </c>
      <c r="B71" s="92"/>
      <c r="C71" s="93"/>
    </row>
    <row r="72" spans="1:3" ht="16.5" thickBot="1">
      <c r="A72" s="151" t="s">
        <v>14</v>
      </c>
      <c r="B72" s="92"/>
      <c r="C72" s="93"/>
    </row>
    <row r="73" spans="1:3" ht="21" thickBot="1">
      <c r="A73" s="150" t="s">
        <v>67</v>
      </c>
      <c r="B73" s="80">
        <f>SUM(B53:C72)</f>
        <v>0</v>
      </c>
      <c r="C73" s="81"/>
    </row>
    <row r="74" spans="1:3" ht="21" thickBot="1">
      <c r="A74" s="158" t="s">
        <v>68</v>
      </c>
      <c r="B74" s="152" t="str">
        <f>IF(ISBLANK(B45),IF(ISBLANK(B8),"Enter value for cell B8 or B45",B73/B8),B73/B45)</f>
        <v>Enter value for cell B8 or B45</v>
      </c>
      <c r="C74" s="153"/>
    </row>
    <row r="75" spans="1:3" ht="25.5" customHeight="1" hidden="1" thickBot="1">
      <c r="A75" s="164" t="s">
        <v>68</v>
      </c>
      <c r="B75" s="160" t="str">
        <f>IF(ISBLANK(B46),IF(ISBLANK(B8),"Enter value for cell B8 or B46",B73/B8),B73/B46)</f>
        <v>Enter value for cell B8 or B46</v>
      </c>
      <c r="C75" s="161"/>
    </row>
    <row r="76" spans="1:4" ht="24" thickBot="1">
      <c r="A76" s="165" t="s">
        <v>71</v>
      </c>
      <c r="B76" s="160" t="str">
        <f>IF(B49="Enter value in cell B45",B49,(B49/1.2)+B73)</f>
        <v>Enter value in cell B45</v>
      </c>
      <c r="C76" s="161"/>
      <c r="D76" s="39"/>
    </row>
    <row r="77" spans="1:4" ht="24" hidden="1" thickBot="1">
      <c r="A77" s="165" t="s">
        <v>66</v>
      </c>
      <c r="B77" s="166">
        <f>(B22/1.2)+B73</f>
        <v>0</v>
      </c>
      <c r="C77" s="167"/>
      <c r="D77" s="39"/>
    </row>
    <row r="78" spans="1:3" ht="12.75">
      <c r="A78" s="85"/>
      <c r="B78" s="86"/>
      <c r="C78" s="87"/>
    </row>
    <row r="79" spans="1:3" ht="16.5" thickBot="1">
      <c r="A79" s="12" t="s">
        <v>40</v>
      </c>
      <c r="B79" s="88" t="s">
        <v>7</v>
      </c>
      <c r="C79" s="89"/>
    </row>
    <row r="80" spans="1:5" ht="15.75">
      <c r="A80" s="40" t="s">
        <v>69</v>
      </c>
      <c r="B80" s="90"/>
      <c r="C80" s="91"/>
      <c r="E80" s="184"/>
    </row>
    <row r="81" spans="1:3" ht="15.75">
      <c r="A81" s="41" t="s">
        <v>59</v>
      </c>
      <c r="B81" s="95" t="s">
        <v>60</v>
      </c>
      <c r="C81" s="95"/>
    </row>
    <row r="82" spans="1:3" ht="15.75">
      <c r="A82" s="10" t="s">
        <v>38</v>
      </c>
      <c r="B82" s="83"/>
      <c r="C82" s="84"/>
    </row>
    <row r="83" spans="1:3" ht="15.75">
      <c r="A83" s="10" t="s">
        <v>39</v>
      </c>
      <c r="B83" s="83"/>
      <c r="C83" s="84"/>
    </row>
    <row r="84" spans="1:3" ht="15.75">
      <c r="A84" s="21" t="s">
        <v>23</v>
      </c>
      <c r="B84" s="62">
        <f>SUM(B82:C83)</f>
        <v>0</v>
      </c>
      <c r="C84" s="63"/>
    </row>
    <row r="85" spans="1:6" ht="15.75" customHeight="1">
      <c r="A85" s="74"/>
      <c r="B85" s="74"/>
      <c r="C85" s="74"/>
      <c r="F85" s="159"/>
    </row>
    <row r="86" spans="1:3" ht="16.5" thickBot="1">
      <c r="A86" s="149" t="s">
        <v>37</v>
      </c>
      <c r="B86" s="203" t="s">
        <v>7</v>
      </c>
      <c r="C86" s="204"/>
    </row>
    <row r="87" spans="1:3" ht="16.5" customHeight="1">
      <c r="A87" s="195" t="s">
        <v>16</v>
      </c>
      <c r="B87" s="202" t="str">
        <f>IF(ISBLANK(B45),"Enter value for cell B45",(B76-B80-B84)/B45)</f>
        <v>Enter value for cell B45</v>
      </c>
      <c r="C87" s="202"/>
    </row>
    <row r="88" spans="1:3" ht="15.75">
      <c r="A88" s="196" t="s">
        <v>58</v>
      </c>
      <c r="B88" s="201" t="str">
        <f>IF(ISBLANK(B45),"Enter value for cell B45",ROUNDUP(B87*1.2,2))</f>
        <v>Enter value for cell B45</v>
      </c>
      <c r="C88" s="201"/>
    </row>
    <row r="89" spans="1:3" ht="16.5" customHeight="1" hidden="1">
      <c r="A89" s="197" t="s">
        <v>83</v>
      </c>
      <c r="B89" s="200" t="str">
        <f>IF(ISBLANK(B45),IF(ISBLANK(B8),"Enter value for cell B8 or B45",(B77-B80-B84)/B8),(B77-B80-B84)/B45)</f>
        <v>Enter value for cell B8 or B45</v>
      </c>
      <c r="C89" s="200"/>
    </row>
    <row r="90" spans="1:3" ht="15.75" hidden="1">
      <c r="A90" s="196" t="s">
        <v>58</v>
      </c>
      <c r="B90" s="201" t="str">
        <f>IF(ISBLANK(B45),IF(ISBLANK(B8),"Enter value for cell B8 or B34",ROUNDUP(B89*1.2,2)),ROUNDUP(B89*1.2,2))</f>
        <v>Enter value for cell B8 or B34</v>
      </c>
      <c r="C90" s="201"/>
    </row>
    <row r="91" spans="1:4" ht="16.5" customHeight="1" hidden="1">
      <c r="A91" s="197" t="s">
        <v>115</v>
      </c>
      <c r="B91" s="200" t="str">
        <f>IF(ISBLANK(B46),IF(ISBLANK(B8),"Enter value for cell B8 or B46",(B73-B80-B84)/B8),(B73-B80-B84)/B46)</f>
        <v>Enter value for cell B8 or B46</v>
      </c>
      <c r="C91" s="200"/>
      <c r="D91" s="39"/>
    </row>
    <row r="92" spans="1:3" ht="15.75" hidden="1">
      <c r="A92" s="196" t="s">
        <v>58</v>
      </c>
      <c r="B92" s="201" t="str">
        <f>IF(ISBLANK(B46),IF(ISBLANK(B8),"Enter value for cell B8 or B46",ROUNDUP(B91*1.2,2)),ROUNDUP(B91*1.2,2))</f>
        <v>Enter value for cell B8 or B46</v>
      </c>
      <c r="C92" s="201"/>
    </row>
    <row r="93" spans="1:4" ht="15.75">
      <c r="A93" s="77" t="s">
        <v>119</v>
      </c>
      <c r="B93" s="198" t="s">
        <v>51</v>
      </c>
      <c r="C93" s="199" t="s">
        <v>52</v>
      </c>
      <c r="D93" s="39"/>
    </row>
    <row r="94" spans="1:3" ht="15.75" customHeight="1">
      <c r="A94" s="78"/>
      <c r="B94" s="8"/>
      <c r="C94" s="8"/>
    </row>
    <row r="95" spans="1:3" ht="15.75">
      <c r="A95" s="78"/>
      <c r="B95" s="8" t="s">
        <v>53</v>
      </c>
      <c r="C95" s="8" t="s">
        <v>54</v>
      </c>
    </row>
    <row r="96" spans="1:3" ht="16.5" thickBot="1">
      <c r="A96" s="79"/>
      <c r="B96" s="9"/>
      <c r="C96" s="9"/>
    </row>
    <row r="97" spans="1:3" ht="16.5" thickBot="1">
      <c r="A97" s="42" t="s">
        <v>55</v>
      </c>
      <c r="B97" s="55" t="str">
        <f>IF(ISBLANK(B45),"Enter value in cell B45",((SMALL(B94:C96,1))*B45)/1.2)</f>
        <v>Enter value in cell B45</v>
      </c>
      <c r="C97" s="56"/>
    </row>
    <row r="98" spans="1:3" ht="24" thickBot="1">
      <c r="A98" s="162" t="s">
        <v>106</v>
      </c>
      <c r="B98" s="160" t="str">
        <f>IF(B97="Enter value in cell B45",B97,B97+B84)</f>
        <v>Enter value in cell B45</v>
      </c>
      <c r="C98" s="161"/>
    </row>
    <row r="99" spans="1:4" ht="24" thickBot="1">
      <c r="A99" s="162" t="s">
        <v>84</v>
      </c>
      <c r="B99" s="176" t="str">
        <f>IF(ISBLANK(B16),"Enter value for cell B16",B16+B98-B76)</f>
        <v>Enter value for cell B16</v>
      </c>
      <c r="C99" s="177"/>
      <c r="D99" s="39"/>
    </row>
    <row r="100" spans="1:3" ht="24" thickBot="1">
      <c r="A100" s="163" t="s">
        <v>109</v>
      </c>
      <c r="B100" s="168" t="str">
        <f>IF(B98="Enter value in cell B45",B98,B98+B80-B76)</f>
        <v>Enter value in cell B45</v>
      </c>
      <c r="C100" s="169"/>
    </row>
    <row r="101" spans="1:3" ht="16.5" hidden="1" thickBot="1">
      <c r="A101" s="42" t="s">
        <v>55</v>
      </c>
      <c r="B101" s="55" t="str">
        <f>IF(ISBLANK(B45),(IF(ISBLANK(B8),"Enter value in cell B8 or B45",((SMALL(B94:C96,1))*B8)/1.2)),((SMALL(B94:C96,1))*B45)/1.2)</f>
        <v>Enter value in cell B8 or B45</v>
      </c>
      <c r="C101" s="56"/>
    </row>
    <row r="102" spans="1:3" ht="24" hidden="1" thickBot="1">
      <c r="A102" s="162" t="s">
        <v>107</v>
      </c>
      <c r="B102" s="160" t="str">
        <f>(IF(B101="Enter value in cell B8 or B45",B101,B101+B84))</f>
        <v>Enter value in cell B8 or B45</v>
      </c>
      <c r="C102" s="161"/>
    </row>
    <row r="103" spans="1:4" ht="24" hidden="1" thickBot="1">
      <c r="A103" s="162" t="s">
        <v>84</v>
      </c>
      <c r="B103" s="176" t="str">
        <f>IF(ISBLANK(B16),"Enter value for cell B16",B16+B102-B77)</f>
        <v>Enter value for cell B16</v>
      </c>
      <c r="C103" s="177"/>
      <c r="D103" s="39"/>
    </row>
    <row r="104" spans="1:4" ht="24" hidden="1" thickBot="1">
      <c r="A104" s="163" t="s">
        <v>108</v>
      </c>
      <c r="B104" s="168" t="str">
        <f>IF(B102="Enter value in cell B8 or B45",B102,B102+B80-B77)</f>
        <v>Enter value in cell B8 or B45</v>
      </c>
      <c r="C104" s="169"/>
      <c r="D104" s="39"/>
    </row>
    <row r="105" spans="1:3" ht="16.5" hidden="1" thickBot="1">
      <c r="A105" s="42" t="s">
        <v>55</v>
      </c>
      <c r="B105" s="55" t="str">
        <f>IF(ISBLANK(B46),(IF(ISBLANK(B8),"Enter value in cell B8 or B46",((SMALL(B94:C96,1)*B8/1.2)))),((SMALL(B94:C96,1))*B46)/1.2)</f>
        <v>Enter value in cell B8 or B46</v>
      </c>
      <c r="C105" s="56"/>
    </row>
    <row r="106" spans="1:3" ht="24" hidden="1" thickBot="1">
      <c r="A106" s="162" t="s">
        <v>112</v>
      </c>
      <c r="B106" s="160" t="str">
        <f>(IF(B105="Enter value in cell B8 or B46",B105,B105+B84))</f>
        <v>Enter value in cell B8 or B46</v>
      </c>
      <c r="C106" s="161"/>
    </row>
    <row r="107" spans="1:4" ht="24" hidden="1" thickBot="1">
      <c r="A107" s="162" t="s">
        <v>84</v>
      </c>
      <c r="B107" s="176" t="str">
        <f>IF(ISBLANK(B16),"Enter value for cell B16",B16+B106-B73)</f>
        <v>Enter value for cell B16</v>
      </c>
      <c r="C107" s="177"/>
      <c r="D107" s="39"/>
    </row>
    <row r="108" spans="1:3" ht="24" hidden="1" thickBot="1">
      <c r="A108" s="163" t="s">
        <v>113</v>
      </c>
      <c r="B108" s="168" t="str">
        <f>IF(B106="Enter value in cell B8 or B46",B106,B106+B80-B73)</f>
        <v>Enter value in cell B8 or B46</v>
      </c>
      <c r="C108" s="169"/>
    </row>
    <row r="109" spans="1:3" ht="13.5" thickBot="1">
      <c r="A109" s="64"/>
      <c r="B109" s="65"/>
      <c r="C109" s="66"/>
    </row>
    <row r="110" spans="1:3" ht="18.75" thickBot="1">
      <c r="A110" s="22" t="s">
        <v>120</v>
      </c>
      <c r="B110" s="75" t="s">
        <v>10</v>
      </c>
      <c r="C110" s="76"/>
    </row>
    <row r="111" spans="1:3" ht="15.75">
      <c r="A111" s="23" t="s">
        <v>6</v>
      </c>
      <c r="B111" s="67"/>
      <c r="C111" s="68"/>
    </row>
    <row r="112" spans="1:3" ht="15.75">
      <c r="A112" s="24" t="s">
        <v>8</v>
      </c>
      <c r="B112" s="69"/>
      <c r="C112" s="70"/>
    </row>
    <row r="113" spans="1:3" ht="15.75">
      <c r="A113" s="24" t="s">
        <v>9</v>
      </c>
      <c r="B113" s="69"/>
      <c r="C113" s="70"/>
    </row>
    <row r="114" spans="1:3" ht="15.75" customHeight="1">
      <c r="A114" s="24" t="s">
        <v>0</v>
      </c>
      <c r="B114" s="69"/>
      <c r="C114" s="70"/>
    </row>
    <row r="115" spans="1:3" ht="15.75" customHeight="1">
      <c r="A115" s="71"/>
      <c r="B115" s="72"/>
      <c r="C115" s="73"/>
    </row>
    <row r="116" spans="1:3" ht="15.75" customHeight="1">
      <c r="A116" s="59"/>
      <c r="B116" s="60"/>
      <c r="C116" s="61"/>
    </row>
    <row r="117" spans="1:3" ht="15.75" customHeight="1">
      <c r="A117" s="100"/>
      <c r="B117" s="100"/>
      <c r="C117" s="100"/>
    </row>
    <row r="118" spans="1:3" ht="15.75" customHeight="1">
      <c r="A118" s="35"/>
      <c r="B118" s="32"/>
      <c r="C118" s="33"/>
    </row>
    <row r="119" spans="1:3" ht="15.75" customHeight="1" thickBot="1">
      <c r="A119" s="36"/>
      <c r="B119" s="31"/>
      <c r="C119" s="34"/>
    </row>
    <row r="120" spans="1:3" ht="15.75" customHeight="1" thickBot="1">
      <c r="A120" s="25" t="s">
        <v>17</v>
      </c>
      <c r="B120" s="57" t="s">
        <v>10</v>
      </c>
      <c r="C120" s="58"/>
    </row>
    <row r="121" spans="1:3" ht="12.75">
      <c r="A121" s="49" t="s">
        <v>70</v>
      </c>
      <c r="B121" s="50"/>
      <c r="C121" s="51"/>
    </row>
    <row r="122" spans="1:3" ht="15.75">
      <c r="A122" s="52" t="s">
        <v>56</v>
      </c>
      <c r="B122" s="27" t="str">
        <f>B93</f>
        <v>Ticket Type 1</v>
      </c>
      <c r="C122" s="28" t="str">
        <f>C93</f>
        <v>Ticket Type 2</v>
      </c>
    </row>
    <row r="123" spans="1:3" ht="15.75">
      <c r="A123" s="53"/>
      <c r="B123" s="29"/>
      <c r="C123" s="29"/>
    </row>
    <row r="124" spans="1:3" ht="15.75">
      <c r="A124" s="53"/>
      <c r="B124" s="26" t="str">
        <f>B95</f>
        <v>Ticket Type 3</v>
      </c>
      <c r="C124" s="26" t="str">
        <f>C95</f>
        <v>Ticket Type 4</v>
      </c>
    </row>
    <row r="125" spans="1:3" ht="16.5" thickBot="1">
      <c r="A125" s="54"/>
      <c r="B125" s="30"/>
      <c r="C125" s="30"/>
    </row>
    <row r="126" spans="1:3" ht="18.75" thickBot="1">
      <c r="A126" s="48" t="s">
        <v>12</v>
      </c>
      <c r="B126" s="170">
        <f>SUM((B123*B94)+(C123*C94)+(B125*B96)+(C125*C96))/1.2+B84</f>
        <v>0</v>
      </c>
      <c r="C126" s="171"/>
    </row>
    <row r="127" spans="1:4" ht="18.75" thickBot="1">
      <c r="A127" s="44" t="s">
        <v>85</v>
      </c>
      <c r="B127" s="178" t="str">
        <f>IF(ISBLANK(B16),"Enter value in cell B16",B16-B76-(B21*MAX(0,(B123+C123+B125+C125-B45)))+B126)</f>
        <v>Enter value in cell B16</v>
      </c>
      <c r="C127" s="179"/>
      <c r="D127" s="39"/>
    </row>
    <row r="128" spans="1:4" ht="25.5" thickBot="1">
      <c r="A128" s="43" t="s">
        <v>111</v>
      </c>
      <c r="B128" s="180" t="str">
        <f>IF(B76="Enter value in cell B45","£0.00",B126+B80-B76-(MAX(0,B123+C123+B125+C125-B45)*B21))</f>
        <v>£0.00</v>
      </c>
      <c r="C128" s="181"/>
      <c r="D128" s="39"/>
    </row>
    <row r="129" spans="1:3" ht="18.75" hidden="1" thickBot="1">
      <c r="A129" s="45" t="s">
        <v>12</v>
      </c>
      <c r="B129" s="172">
        <f>SUM((B123*B94)+(C123*C94)+(B125*B96)+(C125*C96))/1.2+B84</f>
        <v>0</v>
      </c>
      <c r="C129" s="173"/>
    </row>
    <row r="130" spans="1:4" ht="18.75" hidden="1" thickBot="1">
      <c r="A130" s="44" t="s">
        <v>85</v>
      </c>
      <c r="B130" s="178" t="str">
        <f>IF(ISBLANK(B16),"Enter value in cell B16",B16-B77+B129)</f>
        <v>Enter value in cell B16</v>
      </c>
      <c r="C130" s="179"/>
      <c r="D130" s="39"/>
    </row>
    <row r="131" spans="1:4" ht="25.5" hidden="1" thickBot="1">
      <c r="A131" s="43" t="s">
        <v>110</v>
      </c>
      <c r="B131" s="180">
        <f>B129+B80-B77</f>
        <v>0</v>
      </c>
      <c r="C131" s="181"/>
      <c r="D131" s="39"/>
    </row>
    <row r="132" spans="1:3" ht="18.75" hidden="1" thickBot="1">
      <c r="A132" s="45" t="s">
        <v>12</v>
      </c>
      <c r="B132" s="174">
        <f>SUM((B123*B94)+(C123*C94)+(B125*B96)+(C125*C96))/1.2+B84</f>
        <v>0</v>
      </c>
      <c r="C132" s="175"/>
    </row>
    <row r="133" spans="1:4" ht="18.75" hidden="1" thickBot="1">
      <c r="A133" s="44" t="s">
        <v>85</v>
      </c>
      <c r="B133" s="178" t="str">
        <f>IF(ISBLANK(B16),"Enter value in cell B16",B16-B73+B132)</f>
        <v>Enter value in cell B16</v>
      </c>
      <c r="C133" s="179"/>
      <c r="D133" s="39"/>
    </row>
    <row r="134" spans="1:4" ht="25.5" hidden="1" thickBot="1">
      <c r="A134" s="43" t="s">
        <v>114</v>
      </c>
      <c r="B134" s="180">
        <f>B132+B80-B73</f>
        <v>0</v>
      </c>
      <c r="C134" s="181"/>
      <c r="D134" s="39"/>
    </row>
    <row r="135" ht="15.75" hidden="1"/>
    <row r="136" ht="15.75" hidden="1"/>
    <row r="137" spans="2:3" ht="12.75" hidden="1">
      <c r="B137" t="s">
        <v>26</v>
      </c>
      <c r="C137" t="s">
        <v>27</v>
      </c>
    </row>
    <row r="138" spans="2:4" ht="12.75" hidden="1">
      <c r="B138" s="2">
        <v>45194</v>
      </c>
      <c r="C138" s="2">
        <v>45186</v>
      </c>
      <c r="D138" s="39" t="s">
        <v>75</v>
      </c>
    </row>
    <row r="139" spans="2:4" ht="12.75" hidden="1">
      <c r="B139" s="2">
        <f>B138+1</f>
        <v>45195</v>
      </c>
      <c r="C139" s="2">
        <v>45186</v>
      </c>
      <c r="D139" s="39" t="s">
        <v>76</v>
      </c>
    </row>
    <row r="140" spans="2:4" ht="12.75" hidden="1">
      <c r="B140" s="2">
        <f aca="true" t="shared" si="0" ref="B140:B203">B139+1</f>
        <v>45196</v>
      </c>
      <c r="C140" s="2">
        <v>45186</v>
      </c>
      <c r="D140" s="39" t="s">
        <v>77</v>
      </c>
    </row>
    <row r="141" spans="2:4" ht="12.75" hidden="1">
      <c r="B141" s="2">
        <f t="shared" si="0"/>
        <v>45197</v>
      </c>
      <c r="C141" s="2">
        <v>45186</v>
      </c>
      <c r="D141" s="39" t="s">
        <v>78</v>
      </c>
    </row>
    <row r="142" spans="2:4" ht="12.75" hidden="1">
      <c r="B142" s="2">
        <f t="shared" si="0"/>
        <v>45198</v>
      </c>
      <c r="C142" s="2">
        <v>45193</v>
      </c>
      <c r="D142" s="39" t="s">
        <v>79</v>
      </c>
    </row>
    <row r="143" spans="2:4" ht="12.75" hidden="1">
      <c r="B143" s="2">
        <f t="shared" si="0"/>
        <v>45199</v>
      </c>
      <c r="C143" s="2">
        <v>45193</v>
      </c>
      <c r="D143" s="39" t="s">
        <v>80</v>
      </c>
    </row>
    <row r="144" spans="2:4" ht="12.75" hidden="1">
      <c r="B144" s="2">
        <f t="shared" si="0"/>
        <v>45200</v>
      </c>
      <c r="C144" s="2">
        <v>45193</v>
      </c>
      <c r="D144" s="39" t="s">
        <v>81</v>
      </c>
    </row>
    <row r="145" spans="2:4" ht="12.75" hidden="1">
      <c r="B145" s="2">
        <f t="shared" si="0"/>
        <v>45201</v>
      </c>
      <c r="C145" s="2">
        <v>45193</v>
      </c>
      <c r="D145" s="39" t="s">
        <v>75</v>
      </c>
    </row>
    <row r="146" spans="2:4" ht="12.75" hidden="1">
      <c r="B146" s="2">
        <f t="shared" si="0"/>
        <v>45202</v>
      </c>
      <c r="C146" s="2">
        <v>45193</v>
      </c>
      <c r="D146" s="39" t="s">
        <v>76</v>
      </c>
    </row>
    <row r="147" spans="2:4" ht="12.75" hidden="1">
      <c r="B147" s="2">
        <f t="shared" si="0"/>
        <v>45203</v>
      </c>
      <c r="C147" s="2">
        <v>45193</v>
      </c>
      <c r="D147" s="39" t="s">
        <v>77</v>
      </c>
    </row>
    <row r="148" spans="2:4" ht="12.75" hidden="1">
      <c r="B148" s="2">
        <f t="shared" si="0"/>
        <v>45204</v>
      </c>
      <c r="C148" s="2">
        <v>45193</v>
      </c>
      <c r="D148" s="39" t="s">
        <v>78</v>
      </c>
    </row>
    <row r="149" spans="2:3" ht="12.75" hidden="1">
      <c r="B149" s="2">
        <f t="shared" si="0"/>
        <v>45205</v>
      </c>
      <c r="C149" s="2">
        <f>C146+7</f>
        <v>45200</v>
      </c>
    </row>
    <row r="150" spans="2:3" ht="12.75" hidden="1">
      <c r="B150" s="2">
        <f t="shared" si="0"/>
        <v>45206</v>
      </c>
      <c r="C150" s="2">
        <f aca="true" t="shared" si="1" ref="C150:C155">C149</f>
        <v>45200</v>
      </c>
    </row>
    <row r="151" spans="2:3" ht="12.75" hidden="1">
      <c r="B151" s="2">
        <f t="shared" si="0"/>
        <v>45207</v>
      </c>
      <c r="C151" s="2">
        <f t="shared" si="1"/>
        <v>45200</v>
      </c>
    </row>
    <row r="152" spans="2:3" ht="12.75" hidden="1">
      <c r="B152" s="2">
        <f t="shared" si="0"/>
        <v>45208</v>
      </c>
      <c r="C152" s="2">
        <f t="shared" si="1"/>
        <v>45200</v>
      </c>
    </row>
    <row r="153" spans="2:3" ht="12.75" hidden="1">
      <c r="B153" s="2">
        <f t="shared" si="0"/>
        <v>45209</v>
      </c>
      <c r="C153" s="2">
        <f t="shared" si="1"/>
        <v>45200</v>
      </c>
    </row>
    <row r="154" spans="2:3" ht="12.75" hidden="1">
      <c r="B154" s="2">
        <f t="shared" si="0"/>
        <v>45210</v>
      </c>
      <c r="C154" s="2">
        <f t="shared" si="1"/>
        <v>45200</v>
      </c>
    </row>
    <row r="155" spans="2:3" ht="12.75" hidden="1">
      <c r="B155" s="2">
        <f t="shared" si="0"/>
        <v>45211</v>
      </c>
      <c r="C155" s="2">
        <f t="shared" si="1"/>
        <v>45200</v>
      </c>
    </row>
    <row r="156" spans="2:3" ht="12.75" hidden="1">
      <c r="B156" s="2">
        <f t="shared" si="0"/>
        <v>45212</v>
      </c>
      <c r="C156" s="2">
        <f>C149+7</f>
        <v>45207</v>
      </c>
    </row>
    <row r="157" spans="2:3" ht="12.75" hidden="1">
      <c r="B157" s="2">
        <f t="shared" si="0"/>
        <v>45213</v>
      </c>
      <c r="C157" s="2">
        <f aca="true" t="shared" si="2" ref="C157:C162">C156</f>
        <v>45207</v>
      </c>
    </row>
    <row r="158" spans="2:3" ht="12.75" hidden="1">
      <c r="B158" s="2">
        <f t="shared" si="0"/>
        <v>45214</v>
      </c>
      <c r="C158" s="2">
        <f t="shared" si="2"/>
        <v>45207</v>
      </c>
    </row>
    <row r="159" spans="2:3" ht="12.75" hidden="1">
      <c r="B159" s="2">
        <f t="shared" si="0"/>
        <v>45215</v>
      </c>
      <c r="C159" s="2">
        <f t="shared" si="2"/>
        <v>45207</v>
      </c>
    </row>
    <row r="160" spans="2:3" ht="12.75" hidden="1">
      <c r="B160" s="2">
        <f t="shared" si="0"/>
        <v>45216</v>
      </c>
      <c r="C160" s="2">
        <f t="shared" si="2"/>
        <v>45207</v>
      </c>
    </row>
    <row r="161" spans="2:3" ht="12.75" hidden="1">
      <c r="B161" s="2">
        <f t="shared" si="0"/>
        <v>45217</v>
      </c>
      <c r="C161" s="2">
        <f t="shared" si="2"/>
        <v>45207</v>
      </c>
    </row>
    <row r="162" spans="2:3" ht="12.75" hidden="1">
      <c r="B162" s="2">
        <f t="shared" si="0"/>
        <v>45218</v>
      </c>
      <c r="C162" s="2">
        <f t="shared" si="2"/>
        <v>45207</v>
      </c>
    </row>
    <row r="163" spans="2:3" ht="12.75" hidden="1">
      <c r="B163" s="2">
        <f t="shared" si="0"/>
        <v>45219</v>
      </c>
      <c r="C163" s="2">
        <f>C156+7</f>
        <v>45214</v>
      </c>
    </row>
    <row r="164" spans="2:3" ht="12.75" hidden="1">
      <c r="B164" s="2">
        <f t="shared" si="0"/>
        <v>45220</v>
      </c>
      <c r="C164" s="2">
        <f aca="true" t="shared" si="3" ref="C164:C169">C163</f>
        <v>45214</v>
      </c>
    </row>
    <row r="165" spans="2:3" ht="12.75" hidden="1">
      <c r="B165" s="2">
        <f t="shared" si="0"/>
        <v>45221</v>
      </c>
      <c r="C165" s="2">
        <f t="shared" si="3"/>
        <v>45214</v>
      </c>
    </row>
    <row r="166" spans="2:3" ht="12.75" hidden="1">
      <c r="B166" s="2">
        <f t="shared" si="0"/>
        <v>45222</v>
      </c>
      <c r="C166" s="2">
        <f t="shared" si="3"/>
        <v>45214</v>
      </c>
    </row>
    <row r="167" spans="2:3" ht="12.75" hidden="1">
      <c r="B167" s="2">
        <f t="shared" si="0"/>
        <v>45223</v>
      </c>
      <c r="C167" s="2">
        <f t="shared" si="3"/>
        <v>45214</v>
      </c>
    </row>
    <row r="168" spans="2:3" ht="12.75" hidden="1">
      <c r="B168" s="2">
        <f t="shared" si="0"/>
        <v>45224</v>
      </c>
      <c r="C168" s="2">
        <f t="shared" si="3"/>
        <v>45214</v>
      </c>
    </row>
    <row r="169" spans="2:3" ht="12.75" hidden="1">
      <c r="B169" s="2">
        <f t="shared" si="0"/>
        <v>45225</v>
      </c>
      <c r="C169" s="2">
        <f t="shared" si="3"/>
        <v>45214</v>
      </c>
    </row>
    <row r="170" spans="2:3" ht="12.75" hidden="1">
      <c r="B170" s="2">
        <f t="shared" si="0"/>
        <v>45226</v>
      </c>
      <c r="C170" s="2">
        <f>C163+7</f>
        <v>45221</v>
      </c>
    </row>
    <row r="171" spans="2:3" ht="12.75" hidden="1">
      <c r="B171" s="2">
        <f t="shared" si="0"/>
        <v>45227</v>
      </c>
      <c r="C171" s="2">
        <f aca="true" t="shared" si="4" ref="C171:C176">C170</f>
        <v>45221</v>
      </c>
    </row>
    <row r="172" spans="2:3" ht="12.75" hidden="1">
      <c r="B172" s="2">
        <f t="shared" si="0"/>
        <v>45228</v>
      </c>
      <c r="C172" s="2">
        <f t="shared" si="4"/>
        <v>45221</v>
      </c>
    </row>
    <row r="173" spans="2:3" ht="12.75" hidden="1">
      <c r="B173" s="2">
        <f t="shared" si="0"/>
        <v>45229</v>
      </c>
      <c r="C173" s="2">
        <f t="shared" si="4"/>
        <v>45221</v>
      </c>
    </row>
    <row r="174" spans="2:3" ht="12.75" hidden="1">
      <c r="B174" s="2">
        <f t="shared" si="0"/>
        <v>45230</v>
      </c>
      <c r="C174" s="2">
        <f t="shared" si="4"/>
        <v>45221</v>
      </c>
    </row>
    <row r="175" spans="2:3" ht="12.75" hidden="1">
      <c r="B175" s="2">
        <f t="shared" si="0"/>
        <v>45231</v>
      </c>
      <c r="C175" s="2">
        <f t="shared" si="4"/>
        <v>45221</v>
      </c>
    </row>
    <row r="176" spans="2:3" ht="12.75" hidden="1">
      <c r="B176" s="2">
        <f t="shared" si="0"/>
        <v>45232</v>
      </c>
      <c r="C176" s="2">
        <f t="shared" si="4"/>
        <v>45221</v>
      </c>
    </row>
    <row r="177" spans="2:3" ht="12.75" hidden="1">
      <c r="B177" s="2">
        <f t="shared" si="0"/>
        <v>45233</v>
      </c>
      <c r="C177" s="2">
        <f>C170+7</f>
        <v>45228</v>
      </c>
    </row>
    <row r="178" spans="2:3" ht="12.75" hidden="1">
      <c r="B178" s="2">
        <f t="shared" si="0"/>
        <v>45234</v>
      </c>
      <c r="C178" s="2">
        <f aca="true" t="shared" si="5" ref="C178:C183">C177</f>
        <v>45228</v>
      </c>
    </row>
    <row r="179" spans="2:3" ht="12.75" hidden="1">
      <c r="B179" s="2">
        <f t="shared" si="0"/>
        <v>45235</v>
      </c>
      <c r="C179" s="2">
        <f t="shared" si="5"/>
        <v>45228</v>
      </c>
    </row>
    <row r="180" spans="2:3" ht="12.75" hidden="1">
      <c r="B180" s="2">
        <f t="shared" si="0"/>
        <v>45236</v>
      </c>
      <c r="C180" s="2">
        <f t="shared" si="5"/>
        <v>45228</v>
      </c>
    </row>
    <row r="181" spans="2:3" ht="12.75" hidden="1">
      <c r="B181" s="2">
        <f t="shared" si="0"/>
        <v>45237</v>
      </c>
      <c r="C181" s="2">
        <f t="shared" si="5"/>
        <v>45228</v>
      </c>
    </row>
    <row r="182" spans="2:3" ht="12.75" hidden="1">
      <c r="B182" s="2">
        <f t="shared" si="0"/>
        <v>45238</v>
      </c>
      <c r="C182" s="2">
        <f t="shared" si="5"/>
        <v>45228</v>
      </c>
    </row>
    <row r="183" spans="2:3" ht="12.75" hidden="1">
      <c r="B183" s="2">
        <f t="shared" si="0"/>
        <v>45239</v>
      </c>
      <c r="C183" s="2">
        <f t="shared" si="5"/>
        <v>45228</v>
      </c>
    </row>
    <row r="184" spans="2:3" ht="12.75" hidden="1">
      <c r="B184" s="2">
        <f t="shared" si="0"/>
        <v>45240</v>
      </c>
      <c r="C184" s="2">
        <f>C177+7</f>
        <v>45235</v>
      </c>
    </row>
    <row r="185" spans="2:3" ht="12.75" hidden="1">
      <c r="B185" s="2">
        <f t="shared" si="0"/>
        <v>45241</v>
      </c>
      <c r="C185" s="2">
        <f aca="true" t="shared" si="6" ref="C185:C190">C184</f>
        <v>45235</v>
      </c>
    </row>
    <row r="186" spans="2:3" ht="12.75" hidden="1">
      <c r="B186" s="2">
        <f t="shared" si="0"/>
        <v>45242</v>
      </c>
      <c r="C186" s="2">
        <f t="shared" si="6"/>
        <v>45235</v>
      </c>
    </row>
    <row r="187" spans="2:3" ht="12.75" hidden="1">
      <c r="B187" s="2">
        <f t="shared" si="0"/>
        <v>45243</v>
      </c>
      <c r="C187" s="2">
        <f t="shared" si="6"/>
        <v>45235</v>
      </c>
    </row>
    <row r="188" spans="2:3" ht="12.75" hidden="1">
      <c r="B188" s="2">
        <f t="shared" si="0"/>
        <v>45244</v>
      </c>
      <c r="C188" s="2">
        <f t="shared" si="6"/>
        <v>45235</v>
      </c>
    </row>
    <row r="189" spans="2:3" ht="12.75" hidden="1">
      <c r="B189" s="2">
        <f t="shared" si="0"/>
        <v>45245</v>
      </c>
      <c r="C189" s="2">
        <f t="shared" si="6"/>
        <v>45235</v>
      </c>
    </row>
    <row r="190" spans="2:3" ht="12.75" hidden="1">
      <c r="B190" s="2">
        <f t="shared" si="0"/>
        <v>45246</v>
      </c>
      <c r="C190" s="2">
        <f t="shared" si="6"/>
        <v>45235</v>
      </c>
    </row>
    <row r="191" spans="2:3" ht="12.75" hidden="1">
      <c r="B191" s="2">
        <f t="shared" si="0"/>
        <v>45247</v>
      </c>
      <c r="C191" s="2">
        <f>C184+7</f>
        <v>45242</v>
      </c>
    </row>
    <row r="192" spans="2:3" ht="12.75" hidden="1">
      <c r="B192" s="2">
        <f t="shared" si="0"/>
        <v>45248</v>
      </c>
      <c r="C192" s="2">
        <f aca="true" t="shared" si="7" ref="C192:C232">C191</f>
        <v>45242</v>
      </c>
    </row>
    <row r="193" spans="2:3" ht="12.75" hidden="1">
      <c r="B193" s="2">
        <f t="shared" si="0"/>
        <v>45249</v>
      </c>
      <c r="C193" s="2">
        <f t="shared" si="7"/>
        <v>45242</v>
      </c>
    </row>
    <row r="194" spans="2:3" ht="12.75" hidden="1">
      <c r="B194" s="2">
        <f t="shared" si="0"/>
        <v>45250</v>
      </c>
      <c r="C194" s="2">
        <f t="shared" si="7"/>
        <v>45242</v>
      </c>
    </row>
    <row r="195" spans="2:3" ht="12.75" hidden="1">
      <c r="B195" s="2">
        <f t="shared" si="0"/>
        <v>45251</v>
      </c>
      <c r="C195" s="2">
        <f t="shared" si="7"/>
        <v>45242</v>
      </c>
    </row>
    <row r="196" spans="2:3" ht="12.75" hidden="1">
      <c r="B196" s="2">
        <f t="shared" si="0"/>
        <v>45252</v>
      </c>
      <c r="C196" s="2">
        <f t="shared" si="7"/>
        <v>45242</v>
      </c>
    </row>
    <row r="197" spans="2:3" ht="12.75" hidden="1">
      <c r="B197" s="2">
        <f t="shared" si="0"/>
        <v>45253</v>
      </c>
      <c r="C197" s="2">
        <f t="shared" si="7"/>
        <v>45242</v>
      </c>
    </row>
    <row r="198" spans="2:3" ht="12.75" hidden="1">
      <c r="B198" s="2">
        <f t="shared" si="0"/>
        <v>45254</v>
      </c>
      <c r="C198" s="2">
        <f>C191+7</f>
        <v>45249</v>
      </c>
    </row>
    <row r="199" spans="2:3" ht="12.75" hidden="1">
      <c r="B199" s="2">
        <f t="shared" si="0"/>
        <v>45255</v>
      </c>
      <c r="C199" s="2">
        <f t="shared" si="7"/>
        <v>45249</v>
      </c>
    </row>
    <row r="200" spans="2:3" ht="12.75" hidden="1">
      <c r="B200" s="2">
        <f t="shared" si="0"/>
        <v>45256</v>
      </c>
      <c r="C200" s="2">
        <f t="shared" si="7"/>
        <v>45249</v>
      </c>
    </row>
    <row r="201" spans="2:3" ht="12.75" hidden="1">
      <c r="B201" s="2">
        <f t="shared" si="0"/>
        <v>45257</v>
      </c>
      <c r="C201" s="2">
        <f t="shared" si="7"/>
        <v>45249</v>
      </c>
    </row>
    <row r="202" spans="2:3" ht="12.75" hidden="1">
      <c r="B202" s="2">
        <f t="shared" si="0"/>
        <v>45258</v>
      </c>
      <c r="C202" s="2">
        <f t="shared" si="7"/>
        <v>45249</v>
      </c>
    </row>
    <row r="203" spans="2:3" ht="12.75" hidden="1">
      <c r="B203" s="2">
        <f t="shared" si="0"/>
        <v>45259</v>
      </c>
      <c r="C203" s="2">
        <f t="shared" si="7"/>
        <v>45249</v>
      </c>
    </row>
    <row r="204" spans="2:3" ht="12.75" hidden="1">
      <c r="B204" s="2">
        <f aca="true" t="shared" si="8" ref="B204:B267">B203+1</f>
        <v>45260</v>
      </c>
      <c r="C204" s="2">
        <f t="shared" si="7"/>
        <v>45249</v>
      </c>
    </row>
    <row r="205" spans="2:3" ht="12.75" hidden="1">
      <c r="B205" s="2">
        <f t="shared" si="8"/>
        <v>45261</v>
      </c>
      <c r="C205" s="2">
        <f>C198+7</f>
        <v>45256</v>
      </c>
    </row>
    <row r="206" spans="2:3" ht="12.75" hidden="1">
      <c r="B206" s="2">
        <f t="shared" si="8"/>
        <v>45262</v>
      </c>
      <c r="C206" s="2">
        <f t="shared" si="7"/>
        <v>45256</v>
      </c>
    </row>
    <row r="207" spans="2:3" ht="12.75" hidden="1">
      <c r="B207" s="2">
        <f t="shared" si="8"/>
        <v>45263</v>
      </c>
      <c r="C207" s="2">
        <f t="shared" si="7"/>
        <v>45256</v>
      </c>
    </row>
    <row r="208" spans="2:3" ht="12.75" hidden="1">
      <c r="B208" s="2">
        <f t="shared" si="8"/>
        <v>45264</v>
      </c>
      <c r="C208" s="2">
        <f t="shared" si="7"/>
        <v>45256</v>
      </c>
    </row>
    <row r="209" spans="2:3" ht="12.75" hidden="1">
      <c r="B209" s="2">
        <f t="shared" si="8"/>
        <v>45265</v>
      </c>
      <c r="C209" s="2">
        <f t="shared" si="7"/>
        <v>45256</v>
      </c>
    </row>
    <row r="210" spans="2:3" ht="12.75" hidden="1">
      <c r="B210" s="2">
        <f t="shared" si="8"/>
        <v>45266</v>
      </c>
      <c r="C210" s="2">
        <f t="shared" si="7"/>
        <v>45256</v>
      </c>
    </row>
    <row r="211" spans="2:3" ht="12.75" hidden="1">
      <c r="B211" s="2">
        <f t="shared" si="8"/>
        <v>45267</v>
      </c>
      <c r="C211" s="2">
        <f t="shared" si="7"/>
        <v>45256</v>
      </c>
    </row>
    <row r="212" spans="2:3" ht="12.75" hidden="1">
      <c r="B212" s="2">
        <f t="shared" si="8"/>
        <v>45268</v>
      </c>
      <c r="C212" s="2">
        <f>C205+7</f>
        <v>45263</v>
      </c>
    </row>
    <row r="213" spans="2:3" ht="12.75" hidden="1">
      <c r="B213" s="2">
        <f t="shared" si="8"/>
        <v>45269</v>
      </c>
      <c r="C213" s="2">
        <f t="shared" si="7"/>
        <v>45263</v>
      </c>
    </row>
    <row r="214" spans="2:3" ht="12.75" hidden="1">
      <c r="B214" s="2">
        <f t="shared" si="8"/>
        <v>45270</v>
      </c>
      <c r="C214" s="2">
        <f t="shared" si="7"/>
        <v>45263</v>
      </c>
    </row>
    <row r="215" spans="2:3" ht="12.75" hidden="1">
      <c r="B215" s="2">
        <f t="shared" si="8"/>
        <v>45271</v>
      </c>
      <c r="C215" s="2">
        <f t="shared" si="7"/>
        <v>45263</v>
      </c>
    </row>
    <row r="216" spans="2:3" ht="12.75" hidden="1">
      <c r="B216" s="2">
        <f t="shared" si="8"/>
        <v>45272</v>
      </c>
      <c r="C216" s="2">
        <f t="shared" si="7"/>
        <v>45263</v>
      </c>
    </row>
    <row r="217" spans="2:3" ht="12.75" hidden="1">
      <c r="B217" s="2">
        <f t="shared" si="8"/>
        <v>45273</v>
      </c>
      <c r="C217" s="2">
        <f t="shared" si="7"/>
        <v>45263</v>
      </c>
    </row>
    <row r="218" spans="2:3" ht="12.75" hidden="1">
      <c r="B218" s="2">
        <f t="shared" si="8"/>
        <v>45274</v>
      </c>
      <c r="C218" s="2">
        <f t="shared" si="7"/>
        <v>45263</v>
      </c>
    </row>
    <row r="219" spans="2:3" ht="12.75" hidden="1">
      <c r="B219" s="2">
        <f t="shared" si="8"/>
        <v>45275</v>
      </c>
      <c r="C219" s="2">
        <f>C212+7</f>
        <v>45270</v>
      </c>
    </row>
    <row r="220" spans="2:3" ht="12.75" hidden="1">
      <c r="B220" s="2">
        <f t="shared" si="8"/>
        <v>45276</v>
      </c>
      <c r="C220" s="2">
        <f t="shared" si="7"/>
        <v>45270</v>
      </c>
    </row>
    <row r="221" spans="2:3" ht="12.75" hidden="1">
      <c r="B221" s="2">
        <f t="shared" si="8"/>
        <v>45277</v>
      </c>
      <c r="C221" s="2">
        <f t="shared" si="7"/>
        <v>45270</v>
      </c>
    </row>
    <row r="222" spans="2:3" ht="12.75" hidden="1">
      <c r="B222" s="2">
        <f t="shared" si="8"/>
        <v>45278</v>
      </c>
      <c r="C222" s="2">
        <f t="shared" si="7"/>
        <v>45270</v>
      </c>
    </row>
    <row r="223" spans="2:3" ht="12.75" hidden="1">
      <c r="B223" s="2">
        <f t="shared" si="8"/>
        <v>45279</v>
      </c>
      <c r="C223" s="2">
        <f t="shared" si="7"/>
        <v>45270</v>
      </c>
    </row>
    <row r="224" spans="2:3" ht="12.75" hidden="1">
      <c r="B224" s="2">
        <f t="shared" si="8"/>
        <v>45280</v>
      </c>
      <c r="C224" s="2">
        <f t="shared" si="7"/>
        <v>45270</v>
      </c>
    </row>
    <row r="225" spans="2:3" ht="12.75" hidden="1">
      <c r="B225" s="2">
        <f t="shared" si="8"/>
        <v>45281</v>
      </c>
      <c r="C225" s="2">
        <f t="shared" si="7"/>
        <v>45270</v>
      </c>
    </row>
    <row r="226" spans="2:3" ht="12.75" hidden="1">
      <c r="B226" s="2">
        <f t="shared" si="8"/>
        <v>45282</v>
      </c>
      <c r="C226" s="2">
        <f>C219+7</f>
        <v>45277</v>
      </c>
    </row>
    <row r="227" spans="2:3" ht="12.75" hidden="1">
      <c r="B227" s="2">
        <f t="shared" si="8"/>
        <v>45283</v>
      </c>
      <c r="C227" s="2">
        <f t="shared" si="7"/>
        <v>45277</v>
      </c>
    </row>
    <row r="228" spans="2:3" ht="12.75" hidden="1">
      <c r="B228" s="2">
        <f t="shared" si="8"/>
        <v>45284</v>
      </c>
      <c r="C228" s="2">
        <f t="shared" si="7"/>
        <v>45277</v>
      </c>
    </row>
    <row r="229" spans="2:3" ht="12.75" hidden="1">
      <c r="B229" s="2">
        <f t="shared" si="8"/>
        <v>45285</v>
      </c>
      <c r="C229" s="2">
        <f t="shared" si="7"/>
        <v>45277</v>
      </c>
    </row>
    <row r="230" spans="2:3" ht="12.75" hidden="1">
      <c r="B230" s="2">
        <f t="shared" si="8"/>
        <v>45286</v>
      </c>
      <c r="C230" s="2">
        <f t="shared" si="7"/>
        <v>45277</v>
      </c>
    </row>
    <row r="231" spans="2:3" ht="12.75" hidden="1">
      <c r="B231" s="2">
        <f t="shared" si="8"/>
        <v>45287</v>
      </c>
      <c r="C231" s="2">
        <f t="shared" si="7"/>
        <v>45277</v>
      </c>
    </row>
    <row r="232" spans="2:3" ht="12.75" hidden="1">
      <c r="B232" s="2">
        <f t="shared" si="8"/>
        <v>45288</v>
      </c>
      <c r="C232" s="2">
        <f t="shared" si="7"/>
        <v>45277</v>
      </c>
    </row>
    <row r="233" spans="2:3" ht="12.75" hidden="1">
      <c r="B233" s="2">
        <f t="shared" si="8"/>
        <v>45289</v>
      </c>
      <c r="C233" s="2">
        <v>45277</v>
      </c>
    </row>
    <row r="234" spans="2:6" ht="12.75" hidden="1">
      <c r="B234" s="2">
        <f t="shared" si="8"/>
        <v>45290</v>
      </c>
      <c r="C234" s="2">
        <v>45277</v>
      </c>
      <c r="F234" s="2"/>
    </row>
    <row r="235" spans="2:6" ht="12.75" hidden="1">
      <c r="B235" s="2">
        <f t="shared" si="8"/>
        <v>45291</v>
      </c>
      <c r="C235" s="2">
        <v>45277</v>
      </c>
      <c r="F235" s="2"/>
    </row>
    <row r="236" spans="2:6" ht="12.75" hidden="1">
      <c r="B236" s="2">
        <f t="shared" si="8"/>
        <v>45292</v>
      </c>
      <c r="C236" s="2">
        <v>45277</v>
      </c>
      <c r="F236" s="2"/>
    </row>
    <row r="237" spans="2:6" ht="12.75" hidden="1">
      <c r="B237" s="2">
        <f t="shared" si="8"/>
        <v>45293</v>
      </c>
      <c r="C237" s="2">
        <v>45277</v>
      </c>
      <c r="F237" s="2"/>
    </row>
    <row r="238" spans="2:6" ht="12.75" hidden="1">
      <c r="B238" s="2">
        <f t="shared" si="8"/>
        <v>45294</v>
      </c>
      <c r="C238" s="2">
        <v>45277</v>
      </c>
      <c r="F238" s="2"/>
    </row>
    <row r="239" spans="2:6" ht="12.75" hidden="1">
      <c r="B239" s="2">
        <f t="shared" si="8"/>
        <v>45295</v>
      </c>
      <c r="C239" s="2">
        <v>45277</v>
      </c>
      <c r="F239" s="2"/>
    </row>
    <row r="240" spans="2:6" ht="12.75" hidden="1">
      <c r="B240" s="2">
        <f t="shared" si="8"/>
        <v>45296</v>
      </c>
      <c r="C240" s="2">
        <v>45277</v>
      </c>
      <c r="F240" s="2"/>
    </row>
    <row r="241" spans="2:6" ht="12.75" hidden="1">
      <c r="B241" s="2">
        <f t="shared" si="8"/>
        <v>45297</v>
      </c>
      <c r="C241" s="2">
        <v>45277</v>
      </c>
      <c r="F241" s="2"/>
    </row>
    <row r="242" spans="2:3" ht="12.75" hidden="1">
      <c r="B242" s="2">
        <f t="shared" si="8"/>
        <v>45298</v>
      </c>
      <c r="C242" s="2">
        <v>45277</v>
      </c>
    </row>
    <row r="243" spans="2:3" ht="12.75" hidden="1">
      <c r="B243" s="2">
        <f t="shared" si="8"/>
        <v>45299</v>
      </c>
      <c r="C243" s="2">
        <v>45277</v>
      </c>
    </row>
    <row r="244" spans="2:3" ht="12.75" hidden="1">
      <c r="B244" s="2">
        <f t="shared" si="8"/>
        <v>45300</v>
      </c>
      <c r="C244" s="2">
        <v>45277</v>
      </c>
    </row>
    <row r="245" spans="2:3" ht="12.75" hidden="1">
      <c r="B245" s="2">
        <f t="shared" si="8"/>
        <v>45301</v>
      </c>
      <c r="C245" s="2">
        <v>45277</v>
      </c>
    </row>
    <row r="246" spans="2:3" ht="12.75" hidden="1">
      <c r="B246" s="2">
        <f t="shared" si="8"/>
        <v>45302</v>
      </c>
      <c r="C246" s="2">
        <v>45277</v>
      </c>
    </row>
    <row r="247" spans="2:4" ht="12.75" hidden="1">
      <c r="B247" s="2">
        <f t="shared" si="8"/>
        <v>45303</v>
      </c>
      <c r="C247" s="2">
        <v>45298</v>
      </c>
      <c r="D247" s="39"/>
    </row>
    <row r="248" spans="2:4" ht="12.75" hidden="1">
      <c r="B248" s="2">
        <f t="shared" si="8"/>
        <v>45304</v>
      </c>
      <c r="C248" s="2">
        <v>45298</v>
      </c>
      <c r="D248" s="39"/>
    </row>
    <row r="249" spans="2:4" ht="12.75" hidden="1">
      <c r="B249" s="2">
        <f t="shared" si="8"/>
        <v>45305</v>
      </c>
      <c r="C249" s="2">
        <v>45298</v>
      </c>
      <c r="D249" s="39"/>
    </row>
    <row r="250" spans="2:4" ht="12.75" hidden="1">
      <c r="B250" s="2">
        <f t="shared" si="8"/>
        <v>45306</v>
      </c>
      <c r="C250" s="2">
        <v>45298</v>
      </c>
      <c r="D250" s="39"/>
    </row>
    <row r="251" spans="2:4" ht="12.75" hidden="1">
      <c r="B251" s="2">
        <f t="shared" si="8"/>
        <v>45307</v>
      </c>
      <c r="C251" s="2">
        <v>45298</v>
      </c>
      <c r="D251" s="39"/>
    </row>
    <row r="252" spans="2:4" ht="12.75" hidden="1">
      <c r="B252" s="2">
        <f t="shared" si="8"/>
        <v>45308</v>
      </c>
      <c r="C252" s="2">
        <v>45298</v>
      </c>
      <c r="D252" s="39"/>
    </row>
    <row r="253" spans="2:4" ht="12.75" hidden="1">
      <c r="B253" s="2">
        <f t="shared" si="8"/>
        <v>45309</v>
      </c>
      <c r="C253" s="2">
        <v>45298</v>
      </c>
      <c r="D253" s="39"/>
    </row>
    <row r="254" spans="2:3" ht="12.75" hidden="1">
      <c r="B254" s="2">
        <f t="shared" si="8"/>
        <v>45310</v>
      </c>
      <c r="C254" s="2">
        <f>C247+7</f>
        <v>45305</v>
      </c>
    </row>
    <row r="255" spans="2:3" ht="12.75" hidden="1">
      <c r="B255" s="2">
        <f t="shared" si="8"/>
        <v>45311</v>
      </c>
      <c r="C255" s="2">
        <f aca="true" t="shared" si="9" ref="C255:C260">C254</f>
        <v>45305</v>
      </c>
    </row>
    <row r="256" spans="2:3" ht="12.75" hidden="1">
      <c r="B256" s="2">
        <f t="shared" si="8"/>
        <v>45312</v>
      </c>
      <c r="C256" s="2">
        <f t="shared" si="9"/>
        <v>45305</v>
      </c>
    </row>
    <row r="257" spans="2:3" ht="12.75" hidden="1">
      <c r="B257" s="2">
        <f t="shared" si="8"/>
        <v>45313</v>
      </c>
      <c r="C257" s="2">
        <f t="shared" si="9"/>
        <v>45305</v>
      </c>
    </row>
    <row r="258" spans="2:3" ht="12.75" hidden="1">
      <c r="B258" s="2">
        <f t="shared" si="8"/>
        <v>45314</v>
      </c>
      <c r="C258" s="2">
        <f t="shared" si="9"/>
        <v>45305</v>
      </c>
    </row>
    <row r="259" spans="2:3" ht="12.75" hidden="1">
      <c r="B259" s="2">
        <f t="shared" si="8"/>
        <v>45315</v>
      </c>
      <c r="C259" s="2">
        <f t="shared" si="9"/>
        <v>45305</v>
      </c>
    </row>
    <row r="260" spans="2:3" ht="12.75" hidden="1">
      <c r="B260" s="2">
        <f t="shared" si="8"/>
        <v>45316</v>
      </c>
      <c r="C260" s="2">
        <f t="shared" si="9"/>
        <v>45305</v>
      </c>
    </row>
    <row r="261" spans="2:3" ht="12.75" hidden="1">
      <c r="B261" s="2">
        <f t="shared" si="8"/>
        <v>45317</v>
      </c>
      <c r="C261" s="2">
        <f>C254+7</f>
        <v>45312</v>
      </c>
    </row>
    <row r="262" spans="2:3" ht="12.75" hidden="1">
      <c r="B262" s="2">
        <f t="shared" si="8"/>
        <v>45318</v>
      </c>
      <c r="C262" s="2">
        <f aca="true" t="shared" si="10" ref="C262:C267">C261</f>
        <v>45312</v>
      </c>
    </row>
    <row r="263" spans="2:3" ht="12.75" hidden="1">
      <c r="B263" s="2">
        <f t="shared" si="8"/>
        <v>45319</v>
      </c>
      <c r="C263" s="2">
        <f t="shared" si="10"/>
        <v>45312</v>
      </c>
    </row>
    <row r="264" spans="2:3" ht="12.75" hidden="1">
      <c r="B264" s="2">
        <f t="shared" si="8"/>
        <v>45320</v>
      </c>
      <c r="C264" s="2">
        <f t="shared" si="10"/>
        <v>45312</v>
      </c>
    </row>
    <row r="265" spans="2:3" ht="12.75" hidden="1">
      <c r="B265" s="2">
        <f t="shared" si="8"/>
        <v>45321</v>
      </c>
      <c r="C265" s="2">
        <f t="shared" si="10"/>
        <v>45312</v>
      </c>
    </row>
    <row r="266" spans="2:3" ht="12.75" hidden="1">
      <c r="B266" s="2">
        <f t="shared" si="8"/>
        <v>45322</v>
      </c>
      <c r="C266" s="2">
        <f t="shared" si="10"/>
        <v>45312</v>
      </c>
    </row>
    <row r="267" spans="2:3" ht="12.75" hidden="1">
      <c r="B267" s="2">
        <f t="shared" si="8"/>
        <v>45323</v>
      </c>
      <c r="C267" s="2">
        <f t="shared" si="10"/>
        <v>45312</v>
      </c>
    </row>
    <row r="268" spans="2:3" ht="12.75" hidden="1">
      <c r="B268" s="2">
        <f aca="true" t="shared" si="11" ref="B268:B331">B267+1</f>
        <v>45324</v>
      </c>
      <c r="C268" s="2">
        <f>C261+7</f>
        <v>45319</v>
      </c>
    </row>
    <row r="269" spans="2:3" ht="12.75" hidden="1">
      <c r="B269" s="2">
        <f t="shared" si="11"/>
        <v>45325</v>
      </c>
      <c r="C269" s="2">
        <f aca="true" t="shared" si="12" ref="C269:C274">C268</f>
        <v>45319</v>
      </c>
    </row>
    <row r="270" spans="2:3" ht="12.75" hidden="1">
      <c r="B270" s="2">
        <f t="shared" si="11"/>
        <v>45326</v>
      </c>
      <c r="C270" s="2">
        <f t="shared" si="12"/>
        <v>45319</v>
      </c>
    </row>
    <row r="271" spans="2:3" ht="12.75" hidden="1">
      <c r="B271" s="2">
        <f t="shared" si="11"/>
        <v>45327</v>
      </c>
      <c r="C271" s="2">
        <f t="shared" si="12"/>
        <v>45319</v>
      </c>
    </row>
    <row r="272" spans="2:3" ht="12.75" hidden="1">
      <c r="B272" s="2">
        <f t="shared" si="11"/>
        <v>45328</v>
      </c>
      <c r="C272" s="2">
        <f t="shared" si="12"/>
        <v>45319</v>
      </c>
    </row>
    <row r="273" spans="2:3" ht="12.75" hidden="1">
      <c r="B273" s="2">
        <f t="shared" si="11"/>
        <v>45329</v>
      </c>
      <c r="C273" s="2">
        <f t="shared" si="12"/>
        <v>45319</v>
      </c>
    </row>
    <row r="274" spans="2:3" ht="12.75" hidden="1">
      <c r="B274" s="2">
        <f t="shared" si="11"/>
        <v>45330</v>
      </c>
      <c r="C274" s="2">
        <f t="shared" si="12"/>
        <v>45319</v>
      </c>
    </row>
    <row r="275" spans="2:3" ht="12.75" hidden="1">
      <c r="B275" s="2">
        <f t="shared" si="11"/>
        <v>45331</v>
      </c>
      <c r="C275" s="2">
        <f>C268+7</f>
        <v>45326</v>
      </c>
    </row>
    <row r="276" spans="2:3" ht="12.75" hidden="1">
      <c r="B276" s="2">
        <f t="shared" si="11"/>
        <v>45332</v>
      </c>
      <c r="C276" s="2">
        <f aca="true" t="shared" si="13" ref="C276:C281">C275</f>
        <v>45326</v>
      </c>
    </row>
    <row r="277" spans="2:3" ht="12.75" hidden="1">
      <c r="B277" s="2">
        <f t="shared" si="11"/>
        <v>45333</v>
      </c>
      <c r="C277" s="2">
        <f t="shared" si="13"/>
        <v>45326</v>
      </c>
    </row>
    <row r="278" spans="2:3" ht="12.75" hidden="1">
      <c r="B278" s="2">
        <f t="shared" si="11"/>
        <v>45334</v>
      </c>
      <c r="C278" s="2">
        <f t="shared" si="13"/>
        <v>45326</v>
      </c>
    </row>
    <row r="279" spans="2:3" ht="12.75" hidden="1">
      <c r="B279" s="2">
        <f t="shared" si="11"/>
        <v>45335</v>
      </c>
      <c r="C279" s="2">
        <f t="shared" si="13"/>
        <v>45326</v>
      </c>
    </row>
    <row r="280" spans="2:3" ht="12.75" hidden="1">
      <c r="B280" s="2">
        <f t="shared" si="11"/>
        <v>45336</v>
      </c>
      <c r="C280" s="2">
        <f t="shared" si="13"/>
        <v>45326</v>
      </c>
    </row>
    <row r="281" spans="2:3" ht="12.75" hidden="1">
      <c r="B281" s="2">
        <f t="shared" si="11"/>
        <v>45337</v>
      </c>
      <c r="C281" s="2">
        <f t="shared" si="13"/>
        <v>45326</v>
      </c>
    </row>
    <row r="282" spans="2:3" ht="12.75" hidden="1">
      <c r="B282" s="2">
        <f t="shared" si="11"/>
        <v>45338</v>
      </c>
      <c r="C282" s="2">
        <f>C275+7</f>
        <v>45333</v>
      </c>
    </row>
    <row r="283" spans="2:3" ht="12.75" hidden="1">
      <c r="B283" s="2">
        <f t="shared" si="11"/>
        <v>45339</v>
      </c>
      <c r="C283" s="2">
        <f aca="true" t="shared" si="14" ref="C283:C288">C282</f>
        <v>45333</v>
      </c>
    </row>
    <row r="284" spans="2:3" ht="12.75" hidden="1">
      <c r="B284" s="2">
        <f t="shared" si="11"/>
        <v>45340</v>
      </c>
      <c r="C284" s="2">
        <f t="shared" si="14"/>
        <v>45333</v>
      </c>
    </row>
    <row r="285" spans="2:3" ht="12.75" hidden="1">
      <c r="B285" s="2">
        <f t="shared" si="11"/>
        <v>45341</v>
      </c>
      <c r="C285" s="2">
        <f t="shared" si="14"/>
        <v>45333</v>
      </c>
    </row>
    <row r="286" spans="2:3" ht="12.75" hidden="1">
      <c r="B286" s="2">
        <f t="shared" si="11"/>
        <v>45342</v>
      </c>
      <c r="C286" s="2">
        <f t="shared" si="14"/>
        <v>45333</v>
      </c>
    </row>
    <row r="287" spans="2:3" ht="12.75" hidden="1">
      <c r="B287" s="2">
        <f t="shared" si="11"/>
        <v>45343</v>
      </c>
      <c r="C287" s="2">
        <f t="shared" si="14"/>
        <v>45333</v>
      </c>
    </row>
    <row r="288" spans="2:3" ht="12.75" hidden="1">
      <c r="B288" s="2">
        <f t="shared" si="11"/>
        <v>45344</v>
      </c>
      <c r="C288" s="2">
        <f t="shared" si="14"/>
        <v>45333</v>
      </c>
    </row>
    <row r="289" spans="2:3" ht="12.75" hidden="1">
      <c r="B289" s="2">
        <f t="shared" si="11"/>
        <v>45345</v>
      </c>
      <c r="C289" s="2">
        <f>C282+7</f>
        <v>45340</v>
      </c>
    </row>
    <row r="290" spans="2:3" ht="12.75" hidden="1">
      <c r="B290" s="2">
        <f t="shared" si="11"/>
        <v>45346</v>
      </c>
      <c r="C290" s="2">
        <f aca="true" t="shared" si="15" ref="C290:C295">C289</f>
        <v>45340</v>
      </c>
    </row>
    <row r="291" spans="2:3" ht="12.75" hidden="1">
      <c r="B291" s="2">
        <f t="shared" si="11"/>
        <v>45347</v>
      </c>
      <c r="C291" s="2">
        <f t="shared" si="15"/>
        <v>45340</v>
      </c>
    </row>
    <row r="292" spans="2:3" ht="12.75" hidden="1">
      <c r="B292" s="2">
        <f t="shared" si="11"/>
        <v>45348</v>
      </c>
      <c r="C292" s="2">
        <f t="shared" si="15"/>
        <v>45340</v>
      </c>
    </row>
    <row r="293" spans="2:3" ht="12.75" hidden="1">
      <c r="B293" s="2">
        <f t="shared" si="11"/>
        <v>45349</v>
      </c>
      <c r="C293" s="2">
        <f t="shared" si="15"/>
        <v>45340</v>
      </c>
    </row>
    <row r="294" spans="2:3" ht="12.75" hidden="1">
      <c r="B294" s="2">
        <f t="shared" si="11"/>
        <v>45350</v>
      </c>
      <c r="C294" s="2">
        <f t="shared" si="15"/>
        <v>45340</v>
      </c>
    </row>
    <row r="295" spans="2:3" ht="12.75" hidden="1">
      <c r="B295" s="2">
        <f t="shared" si="11"/>
        <v>45351</v>
      </c>
      <c r="C295" s="2">
        <f t="shared" si="15"/>
        <v>45340</v>
      </c>
    </row>
    <row r="296" spans="2:3" ht="12.75" hidden="1">
      <c r="B296" s="2">
        <f t="shared" si="11"/>
        <v>45352</v>
      </c>
      <c r="C296" s="2">
        <f>C289+7</f>
        <v>45347</v>
      </c>
    </row>
    <row r="297" spans="2:3" ht="12.75" hidden="1">
      <c r="B297" s="2">
        <f t="shared" si="11"/>
        <v>45353</v>
      </c>
      <c r="C297" s="2">
        <f aca="true" t="shared" si="16" ref="C297:C302">C296</f>
        <v>45347</v>
      </c>
    </row>
    <row r="298" spans="2:3" ht="12.75" hidden="1">
      <c r="B298" s="2">
        <f t="shared" si="11"/>
        <v>45354</v>
      </c>
      <c r="C298" s="2">
        <f t="shared" si="16"/>
        <v>45347</v>
      </c>
    </row>
    <row r="299" spans="2:3" ht="12.75" hidden="1">
      <c r="B299" s="2">
        <f t="shared" si="11"/>
        <v>45355</v>
      </c>
      <c r="C299" s="2">
        <f t="shared" si="16"/>
        <v>45347</v>
      </c>
    </row>
    <row r="300" spans="2:3" ht="12.75" hidden="1">
      <c r="B300" s="2">
        <f t="shared" si="11"/>
        <v>45356</v>
      </c>
      <c r="C300" s="2">
        <f t="shared" si="16"/>
        <v>45347</v>
      </c>
    </row>
    <row r="301" spans="2:3" ht="12.75" hidden="1">
      <c r="B301" s="2">
        <f t="shared" si="11"/>
        <v>45357</v>
      </c>
      <c r="C301" s="2">
        <f t="shared" si="16"/>
        <v>45347</v>
      </c>
    </row>
    <row r="302" spans="2:3" ht="12.75" hidden="1">
      <c r="B302" s="2">
        <f t="shared" si="11"/>
        <v>45358</v>
      </c>
      <c r="C302" s="2">
        <f t="shared" si="16"/>
        <v>45347</v>
      </c>
    </row>
    <row r="303" spans="2:3" ht="12.75" hidden="1">
      <c r="B303" s="2">
        <f t="shared" si="11"/>
        <v>45359</v>
      </c>
      <c r="C303" s="2">
        <f>C296+7</f>
        <v>45354</v>
      </c>
    </row>
    <row r="304" spans="2:3" ht="12.75" hidden="1">
      <c r="B304" s="2">
        <f t="shared" si="11"/>
        <v>45360</v>
      </c>
      <c r="C304" s="2">
        <f aca="true" t="shared" si="17" ref="C304:C309">C303</f>
        <v>45354</v>
      </c>
    </row>
    <row r="305" spans="2:3" ht="12.75" hidden="1">
      <c r="B305" s="2">
        <f t="shared" si="11"/>
        <v>45361</v>
      </c>
      <c r="C305" s="2">
        <f t="shared" si="17"/>
        <v>45354</v>
      </c>
    </row>
    <row r="306" spans="2:3" ht="12.75" hidden="1">
      <c r="B306" s="2">
        <f t="shared" si="11"/>
        <v>45362</v>
      </c>
      <c r="C306" s="2">
        <f t="shared" si="17"/>
        <v>45354</v>
      </c>
    </row>
    <row r="307" spans="2:3" ht="12.75" hidden="1">
      <c r="B307" s="2">
        <f t="shared" si="11"/>
        <v>45363</v>
      </c>
      <c r="C307" s="2">
        <f t="shared" si="17"/>
        <v>45354</v>
      </c>
    </row>
    <row r="308" spans="2:3" ht="12.75" hidden="1">
      <c r="B308" s="2">
        <f t="shared" si="11"/>
        <v>45364</v>
      </c>
      <c r="C308" s="2">
        <f t="shared" si="17"/>
        <v>45354</v>
      </c>
    </row>
    <row r="309" spans="2:3" ht="12.75" hidden="1">
      <c r="B309" s="2">
        <f t="shared" si="11"/>
        <v>45365</v>
      </c>
      <c r="C309" s="2">
        <f t="shared" si="17"/>
        <v>45354</v>
      </c>
    </row>
    <row r="310" spans="2:3" ht="12.75" hidden="1">
      <c r="B310" s="2">
        <f t="shared" si="11"/>
        <v>45366</v>
      </c>
      <c r="C310" s="2">
        <f>C303+7</f>
        <v>45361</v>
      </c>
    </row>
    <row r="311" spans="2:3" ht="12.75" hidden="1">
      <c r="B311" s="2">
        <f t="shared" si="11"/>
        <v>45367</v>
      </c>
      <c r="C311" s="2">
        <f aca="true" t="shared" si="18" ref="C311:C316">C310</f>
        <v>45361</v>
      </c>
    </row>
    <row r="312" spans="2:3" ht="12.75" hidden="1">
      <c r="B312" s="2">
        <f t="shared" si="11"/>
        <v>45368</v>
      </c>
      <c r="C312" s="2">
        <f t="shared" si="18"/>
        <v>45361</v>
      </c>
    </row>
    <row r="313" spans="2:3" ht="12.75" hidden="1">
      <c r="B313" s="2">
        <f t="shared" si="11"/>
        <v>45369</v>
      </c>
      <c r="C313" s="2">
        <f t="shared" si="18"/>
        <v>45361</v>
      </c>
    </row>
    <row r="314" spans="2:3" ht="12.75" hidden="1">
      <c r="B314" s="2">
        <f t="shared" si="11"/>
        <v>45370</v>
      </c>
      <c r="C314" s="2">
        <f t="shared" si="18"/>
        <v>45361</v>
      </c>
    </row>
    <row r="315" spans="2:3" ht="12.75" hidden="1">
      <c r="B315" s="2">
        <f t="shared" si="11"/>
        <v>45371</v>
      </c>
      <c r="C315" s="2">
        <f t="shared" si="18"/>
        <v>45361</v>
      </c>
    </row>
    <row r="316" spans="2:3" ht="12.75" hidden="1">
      <c r="B316" s="2">
        <f t="shared" si="11"/>
        <v>45372</v>
      </c>
      <c r="C316" s="2">
        <f t="shared" si="18"/>
        <v>45361</v>
      </c>
    </row>
    <row r="317" spans="2:3" ht="12.75" hidden="1">
      <c r="B317" s="2">
        <f t="shared" si="11"/>
        <v>45373</v>
      </c>
      <c r="C317" s="2">
        <f>C310+7</f>
        <v>45368</v>
      </c>
    </row>
    <row r="318" spans="2:3" ht="12.75" hidden="1">
      <c r="B318" s="2">
        <f t="shared" si="11"/>
        <v>45374</v>
      </c>
      <c r="C318" s="2">
        <f aca="true" t="shared" si="19" ref="C318:C323">C317</f>
        <v>45368</v>
      </c>
    </row>
    <row r="319" spans="2:3" ht="12.75" hidden="1">
      <c r="B319" s="2">
        <f t="shared" si="11"/>
        <v>45375</v>
      </c>
      <c r="C319" s="2">
        <f t="shared" si="19"/>
        <v>45368</v>
      </c>
    </row>
    <row r="320" spans="1:3" ht="12.75" hidden="1">
      <c r="A320" s="39" t="s">
        <v>63</v>
      </c>
      <c r="B320" s="2">
        <f t="shared" si="11"/>
        <v>45376</v>
      </c>
      <c r="C320" s="2">
        <f t="shared" si="19"/>
        <v>45368</v>
      </c>
    </row>
    <row r="321" spans="1:3" ht="12.75" hidden="1">
      <c r="A321" s="39" t="s">
        <v>86</v>
      </c>
      <c r="B321" s="2">
        <f t="shared" si="11"/>
        <v>45377</v>
      </c>
      <c r="C321" s="2">
        <f t="shared" si="19"/>
        <v>45368</v>
      </c>
    </row>
    <row r="322" spans="1:3" ht="12.75" hidden="1">
      <c r="A322" s="39" t="s">
        <v>117</v>
      </c>
      <c r="B322" s="2">
        <f t="shared" si="11"/>
        <v>45378</v>
      </c>
      <c r="C322" s="2">
        <f t="shared" si="19"/>
        <v>45368</v>
      </c>
    </row>
    <row r="323" spans="2:3" ht="12.75" hidden="1">
      <c r="B323" s="2">
        <f t="shared" si="11"/>
        <v>45379</v>
      </c>
      <c r="C323" s="2">
        <f t="shared" si="19"/>
        <v>45368</v>
      </c>
    </row>
    <row r="324" spans="2:3" ht="12.75" hidden="1">
      <c r="B324" s="2">
        <f t="shared" si="11"/>
        <v>45380</v>
      </c>
      <c r="C324" s="2">
        <f>C317+7</f>
        <v>45375</v>
      </c>
    </row>
    <row r="325" spans="2:3" ht="12.75" hidden="1">
      <c r="B325" s="2">
        <f t="shared" si="11"/>
        <v>45381</v>
      </c>
      <c r="C325" s="2">
        <f aca="true" t="shared" si="20" ref="C325:C330">C324</f>
        <v>45375</v>
      </c>
    </row>
    <row r="326" spans="2:3" ht="12.75" hidden="1">
      <c r="B326" s="2">
        <f t="shared" si="11"/>
        <v>45382</v>
      </c>
      <c r="C326" s="2">
        <f t="shared" si="20"/>
        <v>45375</v>
      </c>
    </row>
    <row r="327" spans="2:3" ht="12.75" hidden="1">
      <c r="B327" s="2">
        <f t="shared" si="11"/>
        <v>45383</v>
      </c>
      <c r="C327" s="2">
        <f t="shared" si="20"/>
        <v>45375</v>
      </c>
    </row>
    <row r="328" spans="2:3" ht="12.75" hidden="1">
      <c r="B328" s="2">
        <f t="shared" si="11"/>
        <v>45384</v>
      </c>
      <c r="C328" s="2">
        <f t="shared" si="20"/>
        <v>45375</v>
      </c>
    </row>
    <row r="329" spans="2:3" ht="12.75" hidden="1">
      <c r="B329" s="2">
        <f t="shared" si="11"/>
        <v>45385</v>
      </c>
      <c r="C329" s="2">
        <f t="shared" si="20"/>
        <v>45375</v>
      </c>
    </row>
    <row r="330" spans="2:3" ht="12.75" hidden="1">
      <c r="B330" s="2">
        <f t="shared" si="11"/>
        <v>45386</v>
      </c>
      <c r="C330" s="2">
        <f t="shared" si="20"/>
        <v>45375</v>
      </c>
    </row>
    <row r="331" spans="2:3" ht="12.75" hidden="1">
      <c r="B331" s="2">
        <f t="shared" si="11"/>
        <v>45387</v>
      </c>
      <c r="C331" s="2">
        <f>C324+7</f>
        <v>45382</v>
      </c>
    </row>
    <row r="332" spans="2:3" ht="12.75" hidden="1">
      <c r="B332" s="2">
        <f aca="true" t="shared" si="21" ref="B332:B395">B331+1</f>
        <v>45388</v>
      </c>
      <c r="C332" s="2">
        <f aca="true" t="shared" si="22" ref="C332:C337">C331</f>
        <v>45382</v>
      </c>
    </row>
    <row r="333" spans="2:3" ht="12.75" hidden="1">
      <c r="B333" s="2">
        <f t="shared" si="21"/>
        <v>45389</v>
      </c>
      <c r="C333" s="2">
        <f t="shared" si="22"/>
        <v>45382</v>
      </c>
    </row>
    <row r="334" spans="2:3" ht="12.75" hidden="1">
      <c r="B334" s="2">
        <f t="shared" si="21"/>
        <v>45390</v>
      </c>
      <c r="C334" s="2">
        <f t="shared" si="22"/>
        <v>45382</v>
      </c>
    </row>
    <row r="335" spans="2:3" ht="12.75" hidden="1">
      <c r="B335" s="2">
        <f t="shared" si="21"/>
        <v>45391</v>
      </c>
      <c r="C335" s="2">
        <f t="shared" si="22"/>
        <v>45382</v>
      </c>
    </row>
    <row r="336" spans="2:3" ht="12.75" hidden="1">
      <c r="B336" s="2">
        <f t="shared" si="21"/>
        <v>45392</v>
      </c>
      <c r="C336" s="2">
        <f t="shared" si="22"/>
        <v>45382</v>
      </c>
    </row>
    <row r="337" spans="2:3" ht="12.75" hidden="1">
      <c r="B337" s="2">
        <f t="shared" si="21"/>
        <v>45393</v>
      </c>
      <c r="C337" s="2">
        <f t="shared" si="22"/>
        <v>45382</v>
      </c>
    </row>
    <row r="338" spans="2:3" ht="12.75" hidden="1">
      <c r="B338" s="2">
        <f t="shared" si="21"/>
        <v>45394</v>
      </c>
      <c r="C338" s="2">
        <f>C331+7</f>
        <v>45389</v>
      </c>
    </row>
    <row r="339" spans="2:3" ht="12.75" hidden="1">
      <c r="B339" s="2">
        <f t="shared" si="21"/>
        <v>45395</v>
      </c>
      <c r="C339" s="2">
        <f aca="true" t="shared" si="23" ref="C339:C344">C338</f>
        <v>45389</v>
      </c>
    </row>
    <row r="340" spans="2:3" ht="12.75" hidden="1">
      <c r="B340" s="2">
        <f t="shared" si="21"/>
        <v>45396</v>
      </c>
      <c r="C340" s="2">
        <f t="shared" si="23"/>
        <v>45389</v>
      </c>
    </row>
    <row r="341" spans="2:3" ht="12.75" hidden="1">
      <c r="B341" s="2">
        <f t="shared" si="21"/>
        <v>45397</v>
      </c>
      <c r="C341" s="2">
        <f t="shared" si="23"/>
        <v>45389</v>
      </c>
    </row>
    <row r="342" spans="2:3" ht="12.75" hidden="1">
      <c r="B342" s="2">
        <f t="shared" si="21"/>
        <v>45398</v>
      </c>
      <c r="C342" s="2">
        <f t="shared" si="23"/>
        <v>45389</v>
      </c>
    </row>
    <row r="343" spans="2:3" ht="12.75" hidden="1">
      <c r="B343" s="2">
        <f t="shared" si="21"/>
        <v>45399</v>
      </c>
      <c r="C343" s="2">
        <f t="shared" si="23"/>
        <v>45389</v>
      </c>
    </row>
    <row r="344" spans="2:3" ht="12.75" hidden="1">
      <c r="B344" s="2">
        <f t="shared" si="21"/>
        <v>45400</v>
      </c>
      <c r="C344" s="2">
        <f t="shared" si="23"/>
        <v>45389</v>
      </c>
    </row>
    <row r="345" spans="2:3" ht="12.75" hidden="1">
      <c r="B345" s="2">
        <f t="shared" si="21"/>
        <v>45401</v>
      </c>
      <c r="C345" s="2">
        <f>C338+7</f>
        <v>45396</v>
      </c>
    </row>
    <row r="346" spans="2:3" ht="12.75" hidden="1">
      <c r="B346" s="2">
        <f t="shared" si="21"/>
        <v>45402</v>
      </c>
      <c r="C346" s="2">
        <f aca="true" t="shared" si="24" ref="C346:C351">C345</f>
        <v>45396</v>
      </c>
    </row>
    <row r="347" spans="2:3" ht="12.75" hidden="1">
      <c r="B347" s="2">
        <f t="shared" si="21"/>
        <v>45403</v>
      </c>
      <c r="C347" s="2">
        <f t="shared" si="24"/>
        <v>45396</v>
      </c>
    </row>
    <row r="348" spans="2:3" ht="12.75" hidden="1">
      <c r="B348" s="2">
        <f t="shared" si="21"/>
        <v>45404</v>
      </c>
      <c r="C348" s="2">
        <f t="shared" si="24"/>
        <v>45396</v>
      </c>
    </row>
    <row r="349" spans="2:3" ht="12.75" hidden="1">
      <c r="B349" s="2">
        <f t="shared" si="21"/>
        <v>45405</v>
      </c>
      <c r="C349" s="2">
        <f t="shared" si="24"/>
        <v>45396</v>
      </c>
    </row>
    <row r="350" spans="2:3" ht="12.75" hidden="1">
      <c r="B350" s="2">
        <f t="shared" si="21"/>
        <v>45406</v>
      </c>
      <c r="C350" s="2">
        <f t="shared" si="24"/>
        <v>45396</v>
      </c>
    </row>
    <row r="351" spans="2:3" ht="12.75" hidden="1">
      <c r="B351" s="2">
        <f t="shared" si="21"/>
        <v>45407</v>
      </c>
      <c r="C351" s="2">
        <f t="shared" si="24"/>
        <v>45396</v>
      </c>
    </row>
    <row r="352" spans="2:3" ht="12.75" hidden="1">
      <c r="B352" s="2">
        <f t="shared" si="21"/>
        <v>45408</v>
      </c>
      <c r="C352" s="2">
        <f>C345+7</f>
        <v>45403</v>
      </c>
    </row>
    <row r="353" spans="2:3" ht="12.75" hidden="1">
      <c r="B353" s="2">
        <f t="shared" si="21"/>
        <v>45409</v>
      </c>
      <c r="C353" s="2">
        <f aca="true" t="shared" si="25" ref="C353:C358">C352</f>
        <v>45403</v>
      </c>
    </row>
    <row r="354" spans="2:3" ht="12.75" hidden="1">
      <c r="B354" s="2">
        <f t="shared" si="21"/>
        <v>45410</v>
      </c>
      <c r="C354" s="2">
        <f t="shared" si="25"/>
        <v>45403</v>
      </c>
    </row>
    <row r="355" spans="2:3" ht="12.75" hidden="1">
      <c r="B355" s="2">
        <f t="shared" si="21"/>
        <v>45411</v>
      </c>
      <c r="C355" s="2">
        <f t="shared" si="25"/>
        <v>45403</v>
      </c>
    </row>
    <row r="356" spans="2:3" ht="12.75" hidden="1">
      <c r="B356" s="2">
        <f t="shared" si="21"/>
        <v>45412</v>
      </c>
      <c r="C356" s="2">
        <f t="shared" si="25"/>
        <v>45403</v>
      </c>
    </row>
    <row r="357" spans="2:3" ht="12.75" hidden="1">
      <c r="B357" s="2">
        <f t="shared" si="21"/>
        <v>45413</v>
      </c>
      <c r="C357" s="2">
        <f t="shared" si="25"/>
        <v>45403</v>
      </c>
    </row>
    <row r="358" spans="2:3" ht="12.75" hidden="1">
      <c r="B358" s="2">
        <f t="shared" si="21"/>
        <v>45414</v>
      </c>
      <c r="C358" s="2">
        <f t="shared" si="25"/>
        <v>45403</v>
      </c>
    </row>
    <row r="359" spans="2:3" ht="12.75" hidden="1">
      <c r="B359" s="2">
        <f t="shared" si="21"/>
        <v>45415</v>
      </c>
      <c r="C359" s="2">
        <f>C352+7</f>
        <v>45410</v>
      </c>
    </row>
    <row r="360" spans="2:3" ht="12.75" hidden="1">
      <c r="B360" s="2">
        <f t="shared" si="21"/>
        <v>45416</v>
      </c>
      <c r="C360" s="2">
        <f aca="true" t="shared" si="26" ref="C360:C365">C359</f>
        <v>45410</v>
      </c>
    </row>
    <row r="361" spans="2:3" ht="12.75" hidden="1">
      <c r="B361" s="2">
        <f t="shared" si="21"/>
        <v>45417</v>
      </c>
      <c r="C361" s="2">
        <f t="shared" si="26"/>
        <v>45410</v>
      </c>
    </row>
    <row r="362" spans="2:3" ht="12.75" hidden="1">
      <c r="B362" s="2">
        <f t="shared" si="21"/>
        <v>45418</v>
      </c>
      <c r="C362" s="2">
        <f t="shared" si="26"/>
        <v>45410</v>
      </c>
    </row>
    <row r="363" spans="2:3" ht="12.75" hidden="1">
      <c r="B363" s="2">
        <f t="shared" si="21"/>
        <v>45419</v>
      </c>
      <c r="C363" s="2">
        <f t="shared" si="26"/>
        <v>45410</v>
      </c>
    </row>
    <row r="364" spans="2:3" ht="12.75" hidden="1">
      <c r="B364" s="2">
        <f t="shared" si="21"/>
        <v>45420</v>
      </c>
      <c r="C364" s="2">
        <f t="shared" si="26"/>
        <v>45410</v>
      </c>
    </row>
    <row r="365" spans="2:3" ht="12.75" hidden="1">
      <c r="B365" s="2">
        <f t="shared" si="21"/>
        <v>45421</v>
      </c>
      <c r="C365" s="2">
        <f t="shared" si="26"/>
        <v>45410</v>
      </c>
    </row>
    <row r="366" spans="2:3" ht="12.75" hidden="1">
      <c r="B366" s="2">
        <f t="shared" si="21"/>
        <v>45422</v>
      </c>
      <c r="C366" s="2">
        <f>C359+7</f>
        <v>45417</v>
      </c>
    </row>
    <row r="367" spans="2:3" ht="12.75" hidden="1">
      <c r="B367" s="2">
        <f t="shared" si="21"/>
        <v>45423</v>
      </c>
      <c r="C367" s="2">
        <f aca="true" t="shared" si="27" ref="C367:C372">C366</f>
        <v>45417</v>
      </c>
    </row>
    <row r="368" spans="2:3" ht="12.75" hidden="1">
      <c r="B368" s="2">
        <f t="shared" si="21"/>
        <v>45424</v>
      </c>
      <c r="C368" s="2">
        <f t="shared" si="27"/>
        <v>45417</v>
      </c>
    </row>
    <row r="369" spans="2:3" ht="12.75" hidden="1">
      <c r="B369" s="2">
        <f t="shared" si="21"/>
        <v>45425</v>
      </c>
      <c r="C369" s="2">
        <f t="shared" si="27"/>
        <v>45417</v>
      </c>
    </row>
    <row r="370" spans="2:3" ht="12.75" hidden="1">
      <c r="B370" s="2">
        <f t="shared" si="21"/>
        <v>45426</v>
      </c>
      <c r="C370" s="2">
        <f t="shared" si="27"/>
        <v>45417</v>
      </c>
    </row>
    <row r="371" spans="2:3" ht="12.75" hidden="1">
      <c r="B371" s="2">
        <f t="shared" si="21"/>
        <v>45427</v>
      </c>
      <c r="C371" s="2">
        <f t="shared" si="27"/>
        <v>45417</v>
      </c>
    </row>
    <row r="372" spans="2:3" ht="12.75" hidden="1">
      <c r="B372" s="2">
        <f t="shared" si="21"/>
        <v>45428</v>
      </c>
      <c r="C372" s="2">
        <f t="shared" si="27"/>
        <v>45417</v>
      </c>
    </row>
    <row r="373" spans="2:3" ht="12.75" hidden="1">
      <c r="B373" s="2">
        <f t="shared" si="21"/>
        <v>45429</v>
      </c>
      <c r="C373" s="2">
        <f>C366+7</f>
        <v>45424</v>
      </c>
    </row>
    <row r="374" spans="2:3" ht="12.75" hidden="1">
      <c r="B374" s="2">
        <f t="shared" si="21"/>
        <v>45430</v>
      </c>
      <c r="C374" s="2">
        <f aca="true" t="shared" si="28" ref="C374:C379">C373</f>
        <v>45424</v>
      </c>
    </row>
    <row r="375" spans="2:3" ht="12.75" hidden="1">
      <c r="B375" s="2">
        <f t="shared" si="21"/>
        <v>45431</v>
      </c>
      <c r="C375" s="2">
        <f t="shared" si="28"/>
        <v>45424</v>
      </c>
    </row>
    <row r="376" spans="2:3" ht="12.75" hidden="1">
      <c r="B376" s="2">
        <f t="shared" si="21"/>
        <v>45432</v>
      </c>
      <c r="C376" s="2">
        <f t="shared" si="28"/>
        <v>45424</v>
      </c>
    </row>
    <row r="377" spans="2:3" ht="12.75" hidden="1">
      <c r="B377" s="2">
        <f t="shared" si="21"/>
        <v>45433</v>
      </c>
      <c r="C377" s="2">
        <f t="shared" si="28"/>
        <v>45424</v>
      </c>
    </row>
    <row r="378" spans="2:3" ht="12.75" hidden="1">
      <c r="B378" s="2">
        <f t="shared" si="21"/>
        <v>45434</v>
      </c>
      <c r="C378" s="2">
        <f t="shared" si="28"/>
        <v>45424</v>
      </c>
    </row>
    <row r="379" spans="2:3" ht="12.75" hidden="1">
      <c r="B379" s="2">
        <f t="shared" si="21"/>
        <v>45435</v>
      </c>
      <c r="C379" s="2">
        <f t="shared" si="28"/>
        <v>45424</v>
      </c>
    </row>
    <row r="380" spans="2:3" ht="12.75" hidden="1">
      <c r="B380" s="2">
        <f t="shared" si="21"/>
        <v>45436</v>
      </c>
      <c r="C380" s="2">
        <f>C373+7</f>
        <v>45431</v>
      </c>
    </row>
    <row r="381" spans="2:3" ht="12.75" hidden="1">
      <c r="B381" s="2">
        <f t="shared" si="21"/>
        <v>45437</v>
      </c>
      <c r="C381" s="2">
        <f aca="true" t="shared" si="29" ref="C381:C386">C380</f>
        <v>45431</v>
      </c>
    </row>
    <row r="382" spans="2:3" ht="12.75" hidden="1">
      <c r="B382" s="2">
        <f t="shared" si="21"/>
        <v>45438</v>
      </c>
      <c r="C382" s="2">
        <f t="shared" si="29"/>
        <v>45431</v>
      </c>
    </row>
    <row r="383" spans="2:3" ht="12.75" hidden="1">
      <c r="B383" s="2">
        <f t="shared" si="21"/>
        <v>45439</v>
      </c>
      <c r="C383" s="2">
        <f t="shared" si="29"/>
        <v>45431</v>
      </c>
    </row>
    <row r="384" spans="2:3" ht="12.75" hidden="1">
      <c r="B384" s="2">
        <f t="shared" si="21"/>
        <v>45440</v>
      </c>
      <c r="C384" s="2">
        <f t="shared" si="29"/>
        <v>45431</v>
      </c>
    </row>
    <row r="385" spans="2:3" ht="12.75" hidden="1">
      <c r="B385" s="2">
        <f t="shared" si="21"/>
        <v>45441</v>
      </c>
      <c r="C385" s="2">
        <f t="shared" si="29"/>
        <v>45431</v>
      </c>
    </row>
    <row r="386" spans="2:3" ht="12.75" hidden="1">
      <c r="B386" s="2">
        <f t="shared" si="21"/>
        <v>45442</v>
      </c>
      <c r="C386" s="2">
        <f t="shared" si="29"/>
        <v>45431</v>
      </c>
    </row>
    <row r="387" spans="2:3" ht="12.75" hidden="1">
      <c r="B387" s="2">
        <f t="shared" si="21"/>
        <v>45443</v>
      </c>
      <c r="C387" s="2">
        <f>C380+7</f>
        <v>45438</v>
      </c>
    </row>
    <row r="388" spans="2:3" ht="12.75" hidden="1">
      <c r="B388" s="2">
        <f t="shared" si="21"/>
        <v>45444</v>
      </c>
      <c r="C388" s="2">
        <f aca="true" t="shared" si="30" ref="C388:C393">C387</f>
        <v>45438</v>
      </c>
    </row>
    <row r="389" spans="2:3" ht="12.75" hidden="1">
      <c r="B389" s="2">
        <f t="shared" si="21"/>
        <v>45445</v>
      </c>
      <c r="C389" s="2">
        <f t="shared" si="30"/>
        <v>45438</v>
      </c>
    </row>
    <row r="390" spans="2:3" ht="12.75" hidden="1">
      <c r="B390" s="2">
        <f t="shared" si="21"/>
        <v>45446</v>
      </c>
      <c r="C390" s="2">
        <f t="shared" si="30"/>
        <v>45438</v>
      </c>
    </row>
    <row r="391" spans="2:3" ht="12.75" hidden="1">
      <c r="B391" s="2">
        <f t="shared" si="21"/>
        <v>45447</v>
      </c>
      <c r="C391" s="2">
        <f t="shared" si="30"/>
        <v>45438</v>
      </c>
    </row>
    <row r="392" spans="2:3" ht="12.75" hidden="1">
      <c r="B392" s="2">
        <f t="shared" si="21"/>
        <v>45448</v>
      </c>
      <c r="C392" s="2">
        <f t="shared" si="30"/>
        <v>45438</v>
      </c>
    </row>
    <row r="393" spans="2:3" ht="12.75" hidden="1">
      <c r="B393" s="2">
        <f t="shared" si="21"/>
        <v>45449</v>
      </c>
      <c r="C393" s="2">
        <f t="shared" si="30"/>
        <v>45438</v>
      </c>
    </row>
    <row r="394" spans="2:3" ht="12.75" hidden="1">
      <c r="B394" s="2">
        <f t="shared" si="21"/>
        <v>45450</v>
      </c>
      <c r="C394" s="2">
        <f>C387+7</f>
        <v>45445</v>
      </c>
    </row>
    <row r="395" spans="2:3" ht="12.75" hidden="1">
      <c r="B395" s="2">
        <f t="shared" si="21"/>
        <v>45451</v>
      </c>
      <c r="C395" s="2">
        <f aca="true" t="shared" si="31" ref="C395:C400">C394</f>
        <v>45445</v>
      </c>
    </row>
    <row r="396" spans="2:3" ht="12.75" hidden="1">
      <c r="B396" s="2">
        <f aca="true" t="shared" si="32" ref="B396:B447">B395+1</f>
        <v>45452</v>
      </c>
      <c r="C396" s="2">
        <f t="shared" si="31"/>
        <v>45445</v>
      </c>
    </row>
    <row r="397" spans="2:3" ht="12.75" hidden="1">
      <c r="B397" s="2">
        <f t="shared" si="32"/>
        <v>45453</v>
      </c>
      <c r="C397" s="2">
        <f t="shared" si="31"/>
        <v>45445</v>
      </c>
    </row>
    <row r="398" spans="2:3" ht="12.75" hidden="1">
      <c r="B398" s="2">
        <f t="shared" si="32"/>
        <v>45454</v>
      </c>
      <c r="C398" s="2">
        <f t="shared" si="31"/>
        <v>45445</v>
      </c>
    </row>
    <row r="399" spans="2:3" ht="12.75" hidden="1">
      <c r="B399" s="2">
        <f t="shared" si="32"/>
        <v>45455</v>
      </c>
      <c r="C399" s="2">
        <f t="shared" si="31"/>
        <v>45445</v>
      </c>
    </row>
    <row r="400" spans="2:3" ht="12.75" hidden="1">
      <c r="B400" s="2">
        <f t="shared" si="32"/>
        <v>45456</v>
      </c>
      <c r="C400" s="2">
        <f t="shared" si="31"/>
        <v>45445</v>
      </c>
    </row>
    <row r="401" spans="2:3" ht="12.75" hidden="1">
      <c r="B401" s="2">
        <f t="shared" si="32"/>
        <v>45457</v>
      </c>
      <c r="C401" s="2">
        <f>C394+7</f>
        <v>45452</v>
      </c>
    </row>
    <row r="402" spans="2:3" ht="12.75" hidden="1">
      <c r="B402" s="2">
        <f t="shared" si="32"/>
        <v>45458</v>
      </c>
      <c r="C402" s="2">
        <f aca="true" t="shared" si="33" ref="C402:C407">C401</f>
        <v>45452</v>
      </c>
    </row>
    <row r="403" spans="2:3" ht="12.75" hidden="1">
      <c r="B403" s="2">
        <f t="shared" si="32"/>
        <v>45459</v>
      </c>
      <c r="C403" s="2">
        <f t="shared" si="33"/>
        <v>45452</v>
      </c>
    </row>
    <row r="404" spans="2:3" ht="12.75" hidden="1">
      <c r="B404" s="2">
        <f t="shared" si="32"/>
        <v>45460</v>
      </c>
      <c r="C404" s="2">
        <f t="shared" si="33"/>
        <v>45452</v>
      </c>
    </row>
    <row r="405" spans="2:3" ht="12.75" hidden="1">
      <c r="B405" s="2">
        <f t="shared" si="32"/>
        <v>45461</v>
      </c>
      <c r="C405" s="2">
        <f t="shared" si="33"/>
        <v>45452</v>
      </c>
    </row>
    <row r="406" spans="2:3" ht="12.75" hidden="1">
      <c r="B406" s="2">
        <f t="shared" si="32"/>
        <v>45462</v>
      </c>
      <c r="C406" s="2">
        <f t="shared" si="33"/>
        <v>45452</v>
      </c>
    </row>
    <row r="407" spans="2:3" ht="12.75" hidden="1">
      <c r="B407" s="2">
        <f t="shared" si="32"/>
        <v>45463</v>
      </c>
      <c r="C407" s="2">
        <f t="shared" si="33"/>
        <v>45452</v>
      </c>
    </row>
    <row r="408" spans="2:3" ht="12.75" hidden="1">
      <c r="B408" s="2">
        <f t="shared" si="32"/>
        <v>45464</v>
      </c>
      <c r="C408" s="2">
        <f>C401+7</f>
        <v>45459</v>
      </c>
    </row>
    <row r="409" spans="2:3" ht="12.75" hidden="1">
      <c r="B409" s="2">
        <f t="shared" si="32"/>
        <v>45465</v>
      </c>
      <c r="C409" s="2">
        <f aca="true" t="shared" si="34" ref="C409:C414">C408</f>
        <v>45459</v>
      </c>
    </row>
    <row r="410" spans="2:3" ht="12.75" hidden="1">
      <c r="B410" s="2">
        <f t="shared" si="32"/>
        <v>45466</v>
      </c>
      <c r="C410" s="2">
        <f t="shared" si="34"/>
        <v>45459</v>
      </c>
    </row>
    <row r="411" spans="2:3" ht="12.75" hidden="1">
      <c r="B411" s="2">
        <f t="shared" si="32"/>
        <v>45467</v>
      </c>
      <c r="C411" s="2">
        <f t="shared" si="34"/>
        <v>45459</v>
      </c>
    </row>
    <row r="412" spans="2:3" ht="12.75" hidden="1">
      <c r="B412" s="2">
        <f t="shared" si="32"/>
        <v>45468</v>
      </c>
      <c r="C412" s="2">
        <f t="shared" si="34"/>
        <v>45459</v>
      </c>
    </row>
    <row r="413" spans="2:3" ht="12.75" hidden="1">
      <c r="B413" s="2">
        <f t="shared" si="32"/>
        <v>45469</v>
      </c>
      <c r="C413" s="2">
        <f t="shared" si="34"/>
        <v>45459</v>
      </c>
    </row>
    <row r="414" spans="2:3" ht="12.75" hidden="1">
      <c r="B414" s="2">
        <f t="shared" si="32"/>
        <v>45470</v>
      </c>
      <c r="C414" s="2">
        <f t="shared" si="34"/>
        <v>45459</v>
      </c>
    </row>
    <row r="415" spans="2:3" ht="12.75" hidden="1">
      <c r="B415" s="2">
        <f t="shared" si="32"/>
        <v>45471</v>
      </c>
      <c r="C415" s="2">
        <f>C408+7</f>
        <v>45466</v>
      </c>
    </row>
    <row r="416" spans="2:3" ht="12.75" hidden="1">
      <c r="B416" s="2">
        <f t="shared" si="32"/>
        <v>45472</v>
      </c>
      <c r="C416" s="2">
        <f aca="true" t="shared" si="35" ref="C416:C421">C415</f>
        <v>45466</v>
      </c>
    </row>
    <row r="417" spans="2:3" ht="12.75" hidden="1">
      <c r="B417" s="2">
        <f t="shared" si="32"/>
        <v>45473</v>
      </c>
      <c r="C417" s="2">
        <f t="shared" si="35"/>
        <v>45466</v>
      </c>
    </row>
    <row r="418" spans="2:3" ht="12.75" hidden="1">
      <c r="B418" s="2">
        <f t="shared" si="32"/>
        <v>45474</v>
      </c>
      <c r="C418" s="2">
        <f t="shared" si="35"/>
        <v>45466</v>
      </c>
    </row>
    <row r="419" spans="2:3" ht="12.75" hidden="1">
      <c r="B419" s="2">
        <f t="shared" si="32"/>
        <v>45475</v>
      </c>
      <c r="C419" s="2">
        <f t="shared" si="35"/>
        <v>45466</v>
      </c>
    </row>
    <row r="420" spans="2:3" ht="12.75" hidden="1">
      <c r="B420" s="2">
        <f t="shared" si="32"/>
        <v>45476</v>
      </c>
      <c r="C420" s="2">
        <f t="shared" si="35"/>
        <v>45466</v>
      </c>
    </row>
    <row r="421" spans="2:3" ht="12.75" hidden="1">
      <c r="B421" s="2">
        <f t="shared" si="32"/>
        <v>45477</v>
      </c>
      <c r="C421" s="2">
        <f t="shared" si="35"/>
        <v>45466</v>
      </c>
    </row>
    <row r="422" spans="2:3" ht="12.75" hidden="1">
      <c r="B422" s="2">
        <f t="shared" si="32"/>
        <v>45478</v>
      </c>
      <c r="C422" s="2">
        <f>C415+7</f>
        <v>45473</v>
      </c>
    </row>
    <row r="423" spans="2:3" ht="12.75" hidden="1">
      <c r="B423" s="2">
        <f t="shared" si="32"/>
        <v>45479</v>
      </c>
      <c r="C423" s="2">
        <f aca="true" t="shared" si="36" ref="C423:C428">C422</f>
        <v>45473</v>
      </c>
    </row>
    <row r="424" spans="2:3" ht="12.75" hidden="1">
      <c r="B424" s="2">
        <f t="shared" si="32"/>
        <v>45480</v>
      </c>
      <c r="C424" s="2">
        <f t="shared" si="36"/>
        <v>45473</v>
      </c>
    </row>
    <row r="425" spans="2:3" ht="12.75" hidden="1">
      <c r="B425" s="2">
        <f t="shared" si="32"/>
        <v>45481</v>
      </c>
      <c r="C425" s="2">
        <f t="shared" si="36"/>
        <v>45473</v>
      </c>
    </row>
    <row r="426" spans="2:3" ht="12.75" hidden="1">
      <c r="B426" s="2">
        <f t="shared" si="32"/>
        <v>45482</v>
      </c>
      <c r="C426" s="2">
        <f t="shared" si="36"/>
        <v>45473</v>
      </c>
    </row>
    <row r="427" spans="2:3" ht="12.75" hidden="1">
      <c r="B427" s="2">
        <f t="shared" si="32"/>
        <v>45483</v>
      </c>
      <c r="C427" s="2">
        <f t="shared" si="36"/>
        <v>45473</v>
      </c>
    </row>
    <row r="428" spans="2:3" ht="12.75" hidden="1">
      <c r="B428" s="2">
        <f t="shared" si="32"/>
        <v>45484</v>
      </c>
      <c r="C428" s="2">
        <f t="shared" si="36"/>
        <v>45473</v>
      </c>
    </row>
    <row r="429" spans="2:3" ht="12.75" hidden="1">
      <c r="B429" s="2">
        <f t="shared" si="32"/>
        <v>45485</v>
      </c>
      <c r="C429" s="2">
        <f>C422+7</f>
        <v>45480</v>
      </c>
    </row>
    <row r="430" spans="2:3" ht="12.75" hidden="1">
      <c r="B430" s="2">
        <f t="shared" si="32"/>
        <v>45486</v>
      </c>
      <c r="C430" s="2">
        <f aca="true" t="shared" si="37" ref="C430:C435">C429</f>
        <v>45480</v>
      </c>
    </row>
    <row r="431" spans="2:3" ht="12.75" hidden="1">
      <c r="B431" s="2">
        <f t="shared" si="32"/>
        <v>45487</v>
      </c>
      <c r="C431" s="2">
        <f t="shared" si="37"/>
        <v>45480</v>
      </c>
    </row>
    <row r="432" spans="2:3" ht="12.75" hidden="1">
      <c r="B432" s="2">
        <f t="shared" si="32"/>
        <v>45488</v>
      </c>
      <c r="C432" s="2">
        <f t="shared" si="37"/>
        <v>45480</v>
      </c>
    </row>
    <row r="433" spans="2:3" ht="12.75" hidden="1">
      <c r="B433" s="2">
        <f t="shared" si="32"/>
        <v>45489</v>
      </c>
      <c r="C433" s="2">
        <f t="shared" si="37"/>
        <v>45480</v>
      </c>
    </row>
    <row r="434" spans="2:3" ht="12.75" hidden="1">
      <c r="B434" s="2">
        <f t="shared" si="32"/>
        <v>45490</v>
      </c>
      <c r="C434" s="2">
        <f t="shared" si="37"/>
        <v>45480</v>
      </c>
    </row>
    <row r="435" spans="2:3" ht="12.75" hidden="1">
      <c r="B435" s="2">
        <f t="shared" si="32"/>
        <v>45491</v>
      </c>
      <c r="C435" s="2">
        <f t="shared" si="37"/>
        <v>45480</v>
      </c>
    </row>
    <row r="436" spans="2:3" ht="12.75" hidden="1">
      <c r="B436" s="2">
        <f t="shared" si="32"/>
        <v>45492</v>
      </c>
      <c r="C436" s="2">
        <f>C429+7</f>
        <v>45487</v>
      </c>
    </row>
    <row r="437" spans="2:3" ht="12.75" hidden="1">
      <c r="B437" s="2">
        <f t="shared" si="32"/>
        <v>45493</v>
      </c>
      <c r="C437" s="2">
        <f aca="true" t="shared" si="38" ref="C437:C442">C436</f>
        <v>45487</v>
      </c>
    </row>
    <row r="438" spans="2:3" ht="12.75" hidden="1">
      <c r="B438" s="2">
        <f t="shared" si="32"/>
        <v>45494</v>
      </c>
      <c r="C438" s="2">
        <f t="shared" si="38"/>
        <v>45487</v>
      </c>
    </row>
    <row r="439" spans="2:3" ht="12.75" hidden="1">
      <c r="B439" s="2">
        <f t="shared" si="32"/>
        <v>45495</v>
      </c>
      <c r="C439" s="2">
        <f t="shared" si="38"/>
        <v>45487</v>
      </c>
    </row>
    <row r="440" spans="2:3" ht="12.75" hidden="1">
      <c r="B440" s="2">
        <f t="shared" si="32"/>
        <v>45496</v>
      </c>
      <c r="C440" s="2">
        <f t="shared" si="38"/>
        <v>45487</v>
      </c>
    </row>
    <row r="441" spans="2:3" ht="12.75" hidden="1">
      <c r="B441" s="2">
        <f t="shared" si="32"/>
        <v>45497</v>
      </c>
      <c r="C441" s="2">
        <f t="shared" si="38"/>
        <v>45487</v>
      </c>
    </row>
    <row r="442" spans="2:3" ht="12.75" hidden="1">
      <c r="B442" s="2">
        <f t="shared" si="32"/>
        <v>45498</v>
      </c>
      <c r="C442" s="2">
        <f t="shared" si="38"/>
        <v>45487</v>
      </c>
    </row>
    <row r="443" spans="2:3" ht="12.75" hidden="1">
      <c r="B443" s="2">
        <f t="shared" si="32"/>
        <v>45499</v>
      </c>
      <c r="C443" s="2">
        <f>C436+7</f>
        <v>45494</v>
      </c>
    </row>
    <row r="444" spans="2:3" ht="12.75" hidden="1">
      <c r="B444" s="2">
        <f t="shared" si="32"/>
        <v>45500</v>
      </c>
      <c r="C444" s="2">
        <f>C443</f>
        <v>45494</v>
      </c>
    </row>
    <row r="445" spans="2:3" ht="12.75" hidden="1">
      <c r="B445" s="2">
        <f t="shared" si="32"/>
        <v>45501</v>
      </c>
      <c r="C445" s="2">
        <f>C444</f>
        <v>45494</v>
      </c>
    </row>
    <row r="446" spans="2:3" ht="12.75" hidden="1">
      <c r="B446" s="2">
        <f t="shared" si="32"/>
        <v>45502</v>
      </c>
      <c r="C446" s="2">
        <f>C445</f>
        <v>45494</v>
      </c>
    </row>
    <row r="447" spans="2:3" ht="12.75" hidden="1">
      <c r="B447" s="2">
        <f t="shared" si="32"/>
        <v>45503</v>
      </c>
      <c r="C447" s="2">
        <f>C446</f>
        <v>45494</v>
      </c>
    </row>
    <row r="448" ht="15.75" hidden="1">
      <c r="C448" s="2"/>
    </row>
    <row r="449" ht="15.75">
      <c r="C449" s="2"/>
    </row>
    <row r="450" ht="15.75">
      <c r="C450" s="2"/>
    </row>
    <row r="451" ht="15.75">
      <c r="C451" s="2"/>
    </row>
    <row r="452" ht="15.75">
      <c r="C452" s="2"/>
    </row>
    <row r="453" ht="15.75">
      <c r="C453" s="2"/>
    </row>
    <row r="454" ht="15.75">
      <c r="C454" s="2"/>
    </row>
    <row r="455" ht="15.75">
      <c r="C455" s="2"/>
    </row>
    <row r="456" ht="15.75">
      <c r="C456" s="2"/>
    </row>
    <row r="457" ht="15.75">
      <c r="C457" s="2"/>
    </row>
    <row r="458" ht="15.75">
      <c r="C458" s="2"/>
    </row>
    <row r="459" ht="15.75">
      <c r="C459" s="2"/>
    </row>
    <row r="460" ht="15.75">
      <c r="C460" s="2"/>
    </row>
    <row r="461" ht="15.75">
      <c r="C461" s="2"/>
    </row>
    <row r="462" ht="15.75">
      <c r="C462" s="2"/>
    </row>
    <row r="463" ht="15.75">
      <c r="C463" s="2"/>
    </row>
    <row r="464" ht="15.75">
      <c r="C464" s="2"/>
    </row>
    <row r="465" ht="15.75">
      <c r="C465" s="2"/>
    </row>
    <row r="466" ht="15.75">
      <c r="C466" s="2"/>
    </row>
    <row r="467" ht="15.75">
      <c r="C467" s="2"/>
    </row>
    <row r="468" ht="15.75">
      <c r="C468" s="2"/>
    </row>
    <row r="469" ht="15.75">
      <c r="C469" s="2"/>
    </row>
    <row r="470" ht="15.75">
      <c r="C470" s="2"/>
    </row>
    <row r="471" ht="15.75">
      <c r="C471" s="2"/>
    </row>
    <row r="472" ht="15.75">
      <c r="C472" s="2"/>
    </row>
    <row r="473" ht="15.75">
      <c r="C473" s="2"/>
    </row>
    <row r="474" ht="15.75">
      <c r="C474" s="2"/>
    </row>
    <row r="475" ht="15.75">
      <c r="C475" s="2"/>
    </row>
    <row r="476" ht="15.75">
      <c r="C476" s="2"/>
    </row>
    <row r="477" ht="15.75">
      <c r="C477" s="2"/>
    </row>
    <row r="478" ht="15.75">
      <c r="C478" s="2"/>
    </row>
    <row r="479" ht="15.75">
      <c r="C479" s="2"/>
    </row>
    <row r="480" ht="15.75">
      <c r="C480" s="2"/>
    </row>
    <row r="481" ht="15.75">
      <c r="C481" s="2"/>
    </row>
    <row r="482" ht="15.75">
      <c r="C482" s="2"/>
    </row>
  </sheetData>
  <sheetProtection password="C103" sheet="1" objects="1" scenarios="1"/>
  <mergeCells count="125">
    <mergeCell ref="B91:C91"/>
    <mergeCell ref="B105:C105"/>
    <mergeCell ref="B106:C106"/>
    <mergeCell ref="B107:C107"/>
    <mergeCell ref="B108:C108"/>
    <mergeCell ref="B134:C134"/>
    <mergeCell ref="B133:C133"/>
    <mergeCell ref="B132:C132"/>
    <mergeCell ref="A33:A34"/>
    <mergeCell ref="B42:C42"/>
    <mergeCell ref="B36:C36"/>
    <mergeCell ref="B37:C37"/>
    <mergeCell ref="B38:C38"/>
    <mergeCell ref="B35:C35"/>
    <mergeCell ref="B39:C39"/>
    <mergeCell ref="B40:C40"/>
    <mergeCell ref="B129:C129"/>
    <mergeCell ref="B127:C127"/>
    <mergeCell ref="B130:C130"/>
    <mergeCell ref="B128:C128"/>
    <mergeCell ref="B131:C131"/>
    <mergeCell ref="B32:C32"/>
    <mergeCell ref="B41:C41"/>
    <mergeCell ref="B46:C46"/>
    <mergeCell ref="B71:C71"/>
    <mergeCell ref="B70:C70"/>
    <mergeCell ref="A116:C116"/>
    <mergeCell ref="A117:C117"/>
    <mergeCell ref="B120:C120"/>
    <mergeCell ref="A121:C121"/>
    <mergeCell ref="A122:A125"/>
    <mergeCell ref="B126:C126"/>
    <mergeCell ref="B110:C110"/>
    <mergeCell ref="B111:C111"/>
    <mergeCell ref="B112:C112"/>
    <mergeCell ref="B113:C113"/>
    <mergeCell ref="B114:C114"/>
    <mergeCell ref="A115:C115"/>
    <mergeCell ref="B102:C102"/>
    <mergeCell ref="B99:C99"/>
    <mergeCell ref="B103:C103"/>
    <mergeCell ref="B100:C100"/>
    <mergeCell ref="B104:C104"/>
    <mergeCell ref="A109:C109"/>
    <mergeCell ref="B88:C88"/>
    <mergeCell ref="B90:C90"/>
    <mergeCell ref="A93:A96"/>
    <mergeCell ref="B97:C97"/>
    <mergeCell ref="B101:C101"/>
    <mergeCell ref="B98:C98"/>
    <mergeCell ref="B92:C92"/>
    <mergeCell ref="B83:C83"/>
    <mergeCell ref="B84:C84"/>
    <mergeCell ref="A85:C85"/>
    <mergeCell ref="B86:C86"/>
    <mergeCell ref="B87:C87"/>
    <mergeCell ref="B89:C89"/>
    <mergeCell ref="B77:C77"/>
    <mergeCell ref="A78:C78"/>
    <mergeCell ref="B79:C79"/>
    <mergeCell ref="B80:C80"/>
    <mergeCell ref="B81:C81"/>
    <mergeCell ref="B82:C82"/>
    <mergeCell ref="B68:C68"/>
    <mergeCell ref="B69:C69"/>
    <mergeCell ref="B72:C72"/>
    <mergeCell ref="B73:C73"/>
    <mergeCell ref="B74:C74"/>
    <mergeCell ref="B76:C76"/>
    <mergeCell ref="B75:C75"/>
    <mergeCell ref="B62:C62"/>
    <mergeCell ref="B63:C63"/>
    <mergeCell ref="B64:C64"/>
    <mergeCell ref="B65:C65"/>
    <mergeCell ref="B66:C66"/>
    <mergeCell ref="B67:C67"/>
    <mergeCell ref="B55:C55"/>
    <mergeCell ref="B57:C57"/>
    <mergeCell ref="B58:C58"/>
    <mergeCell ref="B59:C59"/>
    <mergeCell ref="B60:C60"/>
    <mergeCell ref="B61:C61"/>
    <mergeCell ref="B56:C56"/>
    <mergeCell ref="B49:C49"/>
    <mergeCell ref="A50:C50"/>
    <mergeCell ref="B51:C51"/>
    <mergeCell ref="B52:C52"/>
    <mergeCell ref="B53:C53"/>
    <mergeCell ref="B54:C54"/>
    <mergeCell ref="B31:C31"/>
    <mergeCell ref="A43:C43"/>
    <mergeCell ref="B44:C44"/>
    <mergeCell ref="B45:C45"/>
    <mergeCell ref="B47:C47"/>
    <mergeCell ref="B48:C4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A17:C17"/>
    <mergeCell ref="B18:C18"/>
    <mergeCell ref="B7:C7"/>
    <mergeCell ref="B8:C8"/>
    <mergeCell ref="B9:C9"/>
    <mergeCell ref="A10:C10"/>
    <mergeCell ref="B11:C11"/>
    <mergeCell ref="B12:C12"/>
    <mergeCell ref="A1:C1"/>
    <mergeCell ref="A2:C2"/>
    <mergeCell ref="A3:C3"/>
    <mergeCell ref="A4:C4"/>
    <mergeCell ref="B5:C5"/>
    <mergeCell ref="B6:C6"/>
  </mergeCells>
  <conditionalFormatting sqref="A70:A72">
    <cfRule type="beginsWith" priority="1" dxfId="0" operator="beginsWith" text="Other Costs">
      <formula>LEFT(A70,LEN("Other Costs"))="Other Costs"</formula>
    </cfRule>
  </conditionalFormatting>
  <dataValidations count="16">
    <dataValidation type="whole" operator="greaterThanOrEqual" allowBlank="1" showInputMessage="1" showErrorMessage="1" error="This number must be greater than 0" sqref="B8:C8 B46:C46">
      <formula1>1</formula1>
    </dataValidation>
    <dataValidation type="list" allowBlank="1" showInputMessage="1" showErrorMessage="1" sqref="B9:C9">
      <formula1>$A$320:$A$322</formula1>
    </dataValidation>
    <dataValidation type="date" operator="lessThanOrEqual" allowBlank="1" showInputMessage="1" showErrorMessage="1" error="The date entered must be BEFORE the deadline in the cell above. &#10;&#10;We recommend that the date is at least 3 days earlier than the date." sqref="B37:C41 B33:C34">
      <formula1>B35</formula1>
    </dataValidation>
    <dataValidation type="date" operator="lessThanOrEqual" allowBlank="1" showInputMessage="1" showErrorMessage="1" error="The date entered must be BEFORE the deadline in the cell above. &#10;&#10;We recommend that the date is at least 3 days earlier than the date." sqref="B42:C42 B31:C31">
      <formula1>B41</formula1>
    </dataValidation>
    <dataValidation type="date" operator="lessThanOrEqual" allowBlank="1" showInputMessage="1" showErrorMessage="1" error="The date entered must be BEFORE the deadline in the cell above. &#10;&#10;We recommend that the date is at least 3 days earlier than the date." sqref="B32:C32">
      <formula1>B41</formula1>
    </dataValidation>
    <dataValidation type="date" operator="lessThanOrEqual" allowBlank="1" showInputMessage="1" showErrorMessage="1" error="The date entered must be BEFORE the deadline in the cell above. &#10;&#10;We recommend that the date is at least 3 days earlier than the date." sqref="B36:C36">
      <formula1>B31</formula1>
    </dataValidation>
    <dataValidation type="date" operator="lessThanOrEqual" allowBlank="1" showInputMessage="1" showErrorMessage="1" error="The date entered must be BEFORE the deadline in the cell above. &#10;&#10;We recommend that the date is at least 3 days earlier than the date." sqref="B35:C35">
      <formula1>B41</formula1>
    </dataValidation>
    <dataValidation allowBlank="1" showInputMessage="1" promptTitle="Note" prompt="This figure includes preknown VAT redemptions where possible." sqref="B76:C76"/>
    <dataValidation allowBlank="1" showInputMessage="1" showErrorMessage="1" promptTitle="Note" prompt="This figure includes preknown VAT redemptions where possible." sqref="B77:C77"/>
    <dataValidation allowBlank="1" showInputMessage="1" showErrorMessage="1" promptTitle="Note" prompt="This is based on the MINIMUM numbers. This is to combat large losses if ticket sales are not as high as aimed." sqref="B75:C75"/>
    <dataValidation allowBlank="1" showInputMessage="1" showErrorMessage="1" promptTitle="Note" prompt="This is based on the MINIMUM numbers. This is to combat large losses if ticket sales are not as high as aimed." sqref="B88:C92 B87:C87 B49:C49 B74:C74"/>
    <dataValidation allowBlank="1" showInputMessage="1" showErrorMessage="1" promptTitle="Note" prompt="If you have a separate alcohol ticket, this needs to be added on top of an entry ticket price for the following formulas in the spreadsheet to work. &#10;&#10;E.g. Entry ticket + £5 alchol ticket" sqref="B93:C96"/>
    <dataValidation allowBlank="1" showInputMessage="1" showErrorMessage="1" promptTitle="Note" prompt="This is based on the MINIMUM numbers at the LOWEST ticket price. This is to combat large losses if ticket sales are not as high as aimed." sqref="B97:C108"/>
    <dataValidation allowBlank="1" showInputMessage="1" showErrorMessage="1" promptTitle="Note" prompt="This includes extra venue charges where ticket sales are higher than the minimum contract numbers.&#10;&#10;You will need to update your expenses for a more accurate reflection if spending has increased based on high ticket sales." sqref="B126:C127"/>
    <dataValidation allowBlank="1" showInputMessage="1" showErrorMessage="1" promptTitle="Note" prompt="This includes extra venue charges where ticket sales are higher than the minimum contract numbers.&#10;&#10;You will need to update your expenses for a more accurate reflection if spending has increased based on high ticket sales." sqref="B128:C128"/>
    <dataValidation allowBlank="1" showInputMessage="1" showErrorMessage="1" promptTitle="Note" prompt="You will need to update your expenses for a more accurate reflection if spending has changed based on your ticket sales." sqref="B129:C134"/>
  </dataValidation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482"/>
  <sheetViews>
    <sheetView zoomScale="89" zoomScaleNormal="89" zoomScalePageLayoutView="0" workbookViewId="0" topLeftCell="A1">
      <selection activeCell="B9" sqref="B9:C9"/>
    </sheetView>
  </sheetViews>
  <sheetFormatPr defaultColWidth="8.8515625" defaultRowHeight="12.75"/>
  <cols>
    <col min="1" max="1" width="98.140625" style="0" customWidth="1"/>
    <col min="2" max="2" width="21.28125" style="3" customWidth="1"/>
    <col min="3" max="3" width="21.28125" style="0" customWidth="1"/>
    <col min="4" max="4" width="107.140625" style="0" bestFit="1" customWidth="1"/>
    <col min="5" max="5" width="8.421875" style="182" customWidth="1"/>
    <col min="6" max="6" width="14.140625" style="0" customWidth="1"/>
  </cols>
  <sheetData>
    <row r="1" spans="1:3" ht="18">
      <c r="A1" s="98" t="s">
        <v>122</v>
      </c>
      <c r="B1" s="98"/>
      <c r="C1" s="99"/>
    </row>
    <row r="2" spans="1:5" s="37" customFormat="1" ht="15" customHeight="1">
      <c r="A2" s="107" t="s">
        <v>43</v>
      </c>
      <c r="B2" s="107"/>
      <c r="C2" s="108"/>
      <c r="E2" s="183"/>
    </row>
    <row r="3" spans="1:5" s="37" customFormat="1" ht="15" customHeight="1">
      <c r="A3" s="107" t="s">
        <v>19</v>
      </c>
      <c r="B3" s="107"/>
      <c r="C3" s="108"/>
      <c r="E3" s="183"/>
    </row>
    <row r="4" spans="1:3" ht="18.75" thickBot="1">
      <c r="A4" s="105"/>
      <c r="B4" s="105"/>
      <c r="C4" s="106"/>
    </row>
    <row r="5" spans="1:4" ht="13.5" thickBot="1">
      <c r="A5" s="11" t="s">
        <v>105</v>
      </c>
      <c r="B5" s="103"/>
      <c r="C5" s="104"/>
      <c r="D5" s="1"/>
    </row>
    <row r="6" spans="1:4" ht="15.75">
      <c r="A6" s="13" t="s">
        <v>82</v>
      </c>
      <c r="B6" s="109"/>
      <c r="C6" s="110"/>
      <c r="D6" s="1"/>
    </row>
    <row r="7" spans="1:4" ht="15.75">
      <c r="A7" s="14" t="s">
        <v>61</v>
      </c>
      <c r="B7" s="111"/>
      <c r="C7" s="112"/>
      <c r="D7" s="1"/>
    </row>
    <row r="8" spans="1:4" ht="15.75">
      <c r="A8" s="14" t="s">
        <v>13</v>
      </c>
      <c r="B8" s="113"/>
      <c r="C8" s="114"/>
      <c r="D8" s="1"/>
    </row>
    <row r="9" spans="1:4" ht="15.75">
      <c r="A9" s="38" t="s">
        <v>101</v>
      </c>
      <c r="B9" s="131" t="s">
        <v>63</v>
      </c>
      <c r="C9" s="131"/>
      <c r="D9" s="1"/>
    </row>
    <row r="10" spans="1:4" ht="15.75" customHeight="1">
      <c r="A10" s="115"/>
      <c r="B10" s="116"/>
      <c r="C10" s="117"/>
      <c r="D10" s="1"/>
    </row>
    <row r="11" spans="1:3" ht="16.5" thickBot="1">
      <c r="A11" s="12" t="s">
        <v>64</v>
      </c>
      <c r="B11" s="118" t="s">
        <v>7</v>
      </c>
      <c r="C11" s="119"/>
    </row>
    <row r="12" spans="1:3" ht="15.75">
      <c r="A12" s="13" t="s">
        <v>62</v>
      </c>
      <c r="B12" s="101"/>
      <c r="C12" s="102"/>
    </row>
    <row r="13" spans="1:3" ht="15.75">
      <c r="A13" s="14" t="s">
        <v>24</v>
      </c>
      <c r="B13" s="121"/>
      <c r="C13" s="122"/>
    </row>
    <row r="14" spans="1:3" ht="15.75">
      <c r="A14" s="14" t="s">
        <v>44</v>
      </c>
      <c r="B14" s="128"/>
      <c r="C14" s="134"/>
    </row>
    <row r="15" spans="1:3" ht="15.75">
      <c r="A15" s="14" t="s">
        <v>1</v>
      </c>
      <c r="B15" s="123"/>
      <c r="C15" s="124"/>
    </row>
    <row r="16" spans="1:3" ht="15.75">
      <c r="A16" s="14" t="s">
        <v>25</v>
      </c>
      <c r="B16" s="135"/>
      <c r="C16" s="136"/>
    </row>
    <row r="17" spans="1:3" ht="15.75" customHeight="1">
      <c r="A17" s="137"/>
      <c r="B17" s="137"/>
      <c r="C17" s="138"/>
    </row>
    <row r="18" spans="1:3" ht="16.5" thickBot="1">
      <c r="A18" s="15" t="s">
        <v>41</v>
      </c>
      <c r="B18" s="127" t="s">
        <v>7</v>
      </c>
      <c r="C18" s="139"/>
    </row>
    <row r="19" spans="1:3" ht="15.75">
      <c r="A19" s="16" t="s">
        <v>87</v>
      </c>
      <c r="B19" s="101"/>
      <c r="C19" s="102"/>
    </row>
    <row r="20" spans="1:3" ht="15.75">
      <c r="A20" s="17" t="s">
        <v>2</v>
      </c>
      <c r="B20" s="123"/>
      <c r="C20" s="124"/>
    </row>
    <row r="21" spans="1:3" ht="15.75">
      <c r="A21" s="17" t="s">
        <v>18</v>
      </c>
      <c r="B21" s="132"/>
      <c r="C21" s="133"/>
    </row>
    <row r="22" spans="1:3" ht="15.75" hidden="1">
      <c r="A22" s="13" t="s">
        <v>65</v>
      </c>
      <c r="B22" s="132"/>
      <c r="C22" s="133"/>
    </row>
    <row r="23" spans="1:3" ht="15.75">
      <c r="A23" s="17" t="s">
        <v>45</v>
      </c>
      <c r="B23" s="92"/>
      <c r="C23" s="120"/>
    </row>
    <row r="24" spans="1:3" ht="15.75">
      <c r="A24" s="17" t="s">
        <v>46</v>
      </c>
      <c r="B24" s="123"/>
      <c r="C24" s="124"/>
    </row>
    <row r="25" spans="1:3" ht="15.75">
      <c r="A25" s="17" t="s">
        <v>22</v>
      </c>
      <c r="B25" s="92"/>
      <c r="C25" s="120"/>
    </row>
    <row r="26" spans="1:3" ht="15.75">
      <c r="A26" s="17" t="s">
        <v>20</v>
      </c>
      <c r="B26" s="123"/>
      <c r="C26" s="124"/>
    </row>
    <row r="27" spans="1:3" ht="15.75">
      <c r="A27" s="17" t="s">
        <v>21</v>
      </c>
      <c r="B27" s="123"/>
      <c r="C27" s="140"/>
    </row>
    <row r="28" spans="1:3" ht="15.75">
      <c r="A28" s="18" t="s">
        <v>47</v>
      </c>
      <c r="B28" s="141" t="str">
        <f>IF(ISBLANK(B26),"Enter date for cell B31",B29-3)</f>
        <v>Enter date for cell B31</v>
      </c>
      <c r="C28" s="142"/>
    </row>
    <row r="29" spans="1:3" ht="15.75">
      <c r="A29" s="18" t="s">
        <v>48</v>
      </c>
      <c r="B29" s="141" t="str">
        <f>IF(ISBLANK(B26),"Enter date for cell B31",(VLOOKUP(B26,B137:C434,2,FALSE)))</f>
        <v>Enter date for cell B31</v>
      </c>
      <c r="C29" s="142"/>
    </row>
    <row r="30" spans="1:3" ht="15.75">
      <c r="A30" s="18" t="s">
        <v>49</v>
      </c>
      <c r="B30" s="141" t="str">
        <f>IF(ISBLANK(B27),"Enter date for cell B33",(VLOOKUP(B27,B137:C434,2,FALSE)))</f>
        <v>Enter date for cell B33</v>
      </c>
      <c r="C30" s="142"/>
    </row>
    <row r="31" spans="1:3" ht="27.75">
      <c r="A31" s="46" t="s">
        <v>50</v>
      </c>
      <c r="B31" s="125"/>
      <c r="C31" s="126"/>
    </row>
    <row r="32" spans="1:3" ht="15.75" hidden="1">
      <c r="A32" s="191" t="s">
        <v>88</v>
      </c>
      <c r="B32" s="189"/>
      <c r="C32" s="134"/>
    </row>
    <row r="33" spans="1:3" ht="15.75" hidden="1">
      <c r="A33" s="190" t="s">
        <v>89</v>
      </c>
      <c r="B33" s="192" t="s">
        <v>90</v>
      </c>
      <c r="C33" s="193" t="s">
        <v>91</v>
      </c>
    </row>
    <row r="34" spans="1:3" ht="15.75" hidden="1">
      <c r="A34" s="186"/>
      <c r="B34" s="154"/>
      <c r="C34" s="155"/>
    </row>
    <row r="35" spans="1:3" ht="15.75" hidden="1">
      <c r="A35" s="187" t="s">
        <v>92</v>
      </c>
      <c r="B35" s="92"/>
      <c r="C35" s="120"/>
    </row>
    <row r="36" spans="1:3" ht="15.75" hidden="1">
      <c r="A36" s="187" t="s">
        <v>95</v>
      </c>
      <c r="B36" s="92"/>
      <c r="C36" s="120"/>
    </row>
    <row r="37" spans="1:3" ht="15.75" hidden="1">
      <c r="A37" s="187" t="s">
        <v>96</v>
      </c>
      <c r="B37" s="123"/>
      <c r="C37" s="124"/>
    </row>
    <row r="38" spans="1:3" ht="15.75" hidden="1">
      <c r="A38" s="187" t="s">
        <v>93</v>
      </c>
      <c r="B38" s="123"/>
      <c r="C38" s="140"/>
    </row>
    <row r="39" spans="1:3" ht="15.75" hidden="1">
      <c r="A39" s="18" t="s">
        <v>97</v>
      </c>
      <c r="B39" s="141" t="str">
        <f>IF(ISBLANK(B37),"Enter date for cell B32",B40-3)</f>
        <v>Enter date for cell B32</v>
      </c>
      <c r="C39" s="142"/>
    </row>
    <row r="40" spans="1:3" ht="15.75" hidden="1">
      <c r="A40" s="18" t="s">
        <v>98</v>
      </c>
      <c r="B40" s="141" t="str">
        <f>IF(ISBLANK(B37),"Enter date for cell B32",(VLOOKUP(B37,B137:C434,2,FALSE)))</f>
        <v>Enter date for cell B32</v>
      </c>
      <c r="C40" s="142"/>
    </row>
    <row r="41" spans="1:3" ht="15.75" hidden="1">
      <c r="A41" s="18" t="s">
        <v>94</v>
      </c>
      <c r="B41" s="141" t="str">
        <f>IF(ISBLANK(B38),"Enter date for cell B34",(VLOOKUP(B38,B137:C434,2,FALSE)))</f>
        <v>Enter date for cell B34</v>
      </c>
      <c r="C41" s="142"/>
    </row>
    <row r="42" spans="1:3" ht="27.75" hidden="1">
      <c r="A42" s="188" t="s">
        <v>50</v>
      </c>
      <c r="B42" s="125"/>
      <c r="C42" s="126"/>
    </row>
    <row r="43" spans="1:3" ht="12.75">
      <c r="A43" s="130"/>
      <c r="B43" s="130"/>
      <c r="C43" s="130"/>
    </row>
    <row r="44" spans="1:3" ht="16.5" thickBot="1">
      <c r="A44" s="194" t="s">
        <v>42</v>
      </c>
      <c r="B44" s="127" t="s">
        <v>7</v>
      </c>
      <c r="C44" s="82"/>
    </row>
    <row r="45" spans="1:3" ht="15.75">
      <c r="A45" s="16" t="s">
        <v>99</v>
      </c>
      <c r="B45" s="101"/>
      <c r="C45" s="156"/>
    </row>
    <row r="46" spans="1:3" ht="15.75" hidden="1">
      <c r="A46" s="185" t="s">
        <v>100</v>
      </c>
      <c r="B46" s="101"/>
      <c r="C46" s="156"/>
    </row>
    <row r="47" spans="1:3" ht="27.75">
      <c r="A47" s="47" t="s">
        <v>118</v>
      </c>
      <c r="B47" s="92"/>
      <c r="C47" s="120"/>
    </row>
    <row r="48" spans="1:3" ht="15.75">
      <c r="A48" s="17" t="s">
        <v>36</v>
      </c>
      <c r="B48" s="128"/>
      <c r="C48" s="129"/>
    </row>
    <row r="49" spans="1:3" ht="19.5">
      <c r="A49" s="19" t="s">
        <v>15</v>
      </c>
      <c r="B49" s="143" t="str">
        <f>IF(ISBLANK(B45),"Enter value in cell B45",B21*B45)</f>
        <v>Enter value in cell B45</v>
      </c>
      <c r="C49" s="144"/>
    </row>
    <row r="50" spans="1:3" ht="16.5" customHeight="1" thickBot="1">
      <c r="A50" s="145"/>
      <c r="B50" s="145"/>
      <c r="C50" s="146"/>
    </row>
    <row r="51" spans="1:3" ht="16.5" thickBot="1">
      <c r="A51" s="12" t="s">
        <v>121</v>
      </c>
      <c r="B51" s="147" t="s">
        <v>7</v>
      </c>
      <c r="C51" s="148"/>
    </row>
    <row r="52" spans="1:3" ht="15.75">
      <c r="A52" s="20" t="s">
        <v>28</v>
      </c>
      <c r="B52" s="96" t="s">
        <v>35</v>
      </c>
      <c r="C52" s="97"/>
    </row>
    <row r="53" spans="1:3" ht="15.75">
      <c r="A53" s="4" t="s">
        <v>11</v>
      </c>
      <c r="B53" s="92"/>
      <c r="C53" s="93"/>
    </row>
    <row r="54" spans="1:3" ht="15.75">
      <c r="A54" s="5" t="s">
        <v>4</v>
      </c>
      <c r="B54" s="92"/>
      <c r="C54" s="93"/>
    </row>
    <row r="55" spans="1:3" ht="15.75">
      <c r="A55" s="6" t="s">
        <v>102</v>
      </c>
      <c r="B55" s="92"/>
      <c r="C55" s="93"/>
    </row>
    <row r="56" spans="1:3" ht="15.75" hidden="1">
      <c r="A56" s="205" t="s">
        <v>103</v>
      </c>
      <c r="B56" s="92"/>
      <c r="C56" s="93"/>
    </row>
    <row r="57" spans="1:3" ht="15.75">
      <c r="A57" s="6" t="s">
        <v>31</v>
      </c>
      <c r="B57" s="92"/>
      <c r="C57" s="93"/>
    </row>
    <row r="58" spans="1:3" ht="15.75">
      <c r="A58" s="6" t="s">
        <v>57</v>
      </c>
      <c r="B58" s="94"/>
      <c r="C58" s="93"/>
    </row>
    <row r="59" spans="1:3" ht="15.75">
      <c r="A59" s="6" t="s">
        <v>104</v>
      </c>
      <c r="B59" s="92"/>
      <c r="C59" s="93"/>
    </row>
    <row r="60" spans="1:3" ht="15.75">
      <c r="A60" s="6" t="s">
        <v>33</v>
      </c>
      <c r="B60" s="92"/>
      <c r="C60" s="93"/>
    </row>
    <row r="61" spans="1:3" ht="15.75">
      <c r="A61" s="6" t="s">
        <v>72</v>
      </c>
      <c r="B61" s="92"/>
      <c r="C61" s="93"/>
    </row>
    <row r="62" spans="1:3" ht="15.75">
      <c r="A62" s="7" t="s">
        <v>3</v>
      </c>
      <c r="B62" s="92"/>
      <c r="C62" s="93"/>
    </row>
    <row r="63" spans="1:3" ht="15.75">
      <c r="A63" s="6" t="s">
        <v>34</v>
      </c>
      <c r="B63" s="92"/>
      <c r="C63" s="93"/>
    </row>
    <row r="64" spans="1:3" ht="15.75">
      <c r="A64" s="6" t="s">
        <v>30</v>
      </c>
      <c r="B64" s="92"/>
      <c r="C64" s="93"/>
    </row>
    <row r="65" spans="1:3" ht="15.75">
      <c r="A65" s="6" t="s">
        <v>32</v>
      </c>
      <c r="B65" s="92"/>
      <c r="C65" s="93"/>
    </row>
    <row r="66" spans="1:3" ht="15.75">
      <c r="A66" s="6" t="s">
        <v>5</v>
      </c>
      <c r="B66" s="92"/>
      <c r="C66" s="93"/>
    </row>
    <row r="67" spans="1:3" ht="15.75" hidden="1">
      <c r="A67" s="205" t="s">
        <v>74</v>
      </c>
      <c r="B67" s="94"/>
      <c r="C67" s="93"/>
    </row>
    <row r="68" spans="1:3" ht="15.75">
      <c r="A68" s="6" t="s">
        <v>73</v>
      </c>
      <c r="B68" s="94"/>
      <c r="C68" s="93"/>
    </row>
    <row r="69" spans="1:3" ht="15.75">
      <c r="A69" s="6" t="s">
        <v>29</v>
      </c>
      <c r="B69" s="92"/>
      <c r="C69" s="93"/>
    </row>
    <row r="70" spans="1:3" ht="15.75">
      <c r="A70" s="157" t="s">
        <v>14</v>
      </c>
      <c r="B70" s="92"/>
      <c r="C70" s="93"/>
    </row>
    <row r="71" spans="1:3" ht="15.75">
      <c r="A71" s="157" t="s">
        <v>14</v>
      </c>
      <c r="B71" s="92"/>
      <c r="C71" s="93"/>
    </row>
    <row r="72" spans="1:3" ht="16.5" thickBot="1">
      <c r="A72" s="151" t="s">
        <v>14</v>
      </c>
      <c r="B72" s="92"/>
      <c r="C72" s="93"/>
    </row>
    <row r="73" spans="1:3" ht="21" thickBot="1">
      <c r="A73" s="150" t="s">
        <v>67</v>
      </c>
      <c r="B73" s="80">
        <f>SUM(B53:C72)</f>
        <v>0</v>
      </c>
      <c r="C73" s="81"/>
    </row>
    <row r="74" spans="1:3" ht="21" thickBot="1">
      <c r="A74" s="158" t="s">
        <v>68</v>
      </c>
      <c r="B74" s="152" t="str">
        <f>IF(ISBLANK(B45),IF(ISBLANK(B8),"Enter value for cell B8 or B45",B73/B8),B73/B45)</f>
        <v>Enter value for cell B8 or B45</v>
      </c>
      <c r="C74" s="153"/>
    </row>
    <row r="75" spans="1:3" ht="25.5" customHeight="1" hidden="1" thickBot="1">
      <c r="A75" s="164" t="s">
        <v>68</v>
      </c>
      <c r="B75" s="160" t="str">
        <f>IF(ISBLANK(B46),IF(ISBLANK(B8),"Enter value for cell B8 or B46",B73/B8),B73/B46)</f>
        <v>Enter value for cell B8 or B46</v>
      </c>
      <c r="C75" s="161"/>
    </row>
    <row r="76" spans="1:4" ht="24" thickBot="1">
      <c r="A76" s="165" t="s">
        <v>71</v>
      </c>
      <c r="B76" s="160" t="str">
        <f>IF(B49="Enter value in cell B45",B49,(B49/1.2)+B73)</f>
        <v>Enter value in cell B45</v>
      </c>
      <c r="C76" s="161"/>
      <c r="D76" s="39"/>
    </row>
    <row r="77" spans="1:4" ht="24" hidden="1" thickBot="1">
      <c r="A77" s="165" t="s">
        <v>66</v>
      </c>
      <c r="B77" s="166">
        <f>(B22/1.2)+B73</f>
        <v>0</v>
      </c>
      <c r="C77" s="167"/>
      <c r="D77" s="39"/>
    </row>
    <row r="78" spans="1:3" ht="12.75">
      <c r="A78" s="85"/>
      <c r="B78" s="86"/>
      <c r="C78" s="87"/>
    </row>
    <row r="79" spans="1:3" ht="16.5" thickBot="1">
      <c r="A79" s="12" t="s">
        <v>40</v>
      </c>
      <c r="B79" s="88" t="s">
        <v>7</v>
      </c>
      <c r="C79" s="89"/>
    </row>
    <row r="80" spans="1:5" ht="15.75">
      <c r="A80" s="40" t="s">
        <v>69</v>
      </c>
      <c r="B80" s="90"/>
      <c r="C80" s="91"/>
      <c r="E80" s="184"/>
    </row>
    <row r="81" spans="1:3" ht="15.75">
      <c r="A81" s="41" t="s">
        <v>59</v>
      </c>
      <c r="B81" s="95" t="s">
        <v>60</v>
      </c>
      <c r="C81" s="95"/>
    </row>
    <row r="82" spans="1:3" ht="15.75">
      <c r="A82" s="10" t="s">
        <v>38</v>
      </c>
      <c r="B82" s="83"/>
      <c r="C82" s="84"/>
    </row>
    <row r="83" spans="1:3" ht="15.75">
      <c r="A83" s="10" t="s">
        <v>39</v>
      </c>
      <c r="B83" s="83"/>
      <c r="C83" s="84"/>
    </row>
    <row r="84" spans="1:3" ht="15.75">
      <c r="A84" s="21" t="s">
        <v>23</v>
      </c>
      <c r="B84" s="62">
        <f>SUM(B82:C83)</f>
        <v>0</v>
      </c>
      <c r="C84" s="63"/>
    </row>
    <row r="85" spans="1:6" ht="15.75" customHeight="1">
      <c r="A85" s="74"/>
      <c r="B85" s="74"/>
      <c r="C85" s="74"/>
      <c r="F85" s="159"/>
    </row>
    <row r="86" spans="1:3" ht="16.5" thickBot="1">
      <c r="A86" s="149" t="s">
        <v>37</v>
      </c>
      <c r="B86" s="203" t="s">
        <v>7</v>
      </c>
      <c r="C86" s="204"/>
    </row>
    <row r="87" spans="1:3" ht="16.5" customHeight="1">
      <c r="A87" s="195" t="s">
        <v>16</v>
      </c>
      <c r="B87" s="202" t="str">
        <f>IF(ISBLANK(B45),"Enter value for cell B45",(B76-B80-B84)/B45)</f>
        <v>Enter value for cell B45</v>
      </c>
      <c r="C87" s="202"/>
    </row>
    <row r="88" spans="1:3" ht="15.75">
      <c r="A88" s="196" t="s">
        <v>58</v>
      </c>
      <c r="B88" s="201" t="str">
        <f>IF(ISBLANK(B45),"Enter value for cell B45",ROUNDUP(B87*1.2,2))</f>
        <v>Enter value for cell B45</v>
      </c>
      <c r="C88" s="201"/>
    </row>
    <row r="89" spans="1:3" ht="16.5" customHeight="1" hidden="1">
      <c r="A89" s="197" t="s">
        <v>83</v>
      </c>
      <c r="B89" s="200" t="str">
        <f>IF(ISBLANK(B45),IF(ISBLANK(B8),"Enter value for cell B8 or B45",(B77-B80-B84)/B8),(B77-B80-B84)/B45)</f>
        <v>Enter value for cell B8 or B45</v>
      </c>
      <c r="C89" s="200"/>
    </row>
    <row r="90" spans="1:3" ht="15.75" hidden="1">
      <c r="A90" s="196" t="s">
        <v>58</v>
      </c>
      <c r="B90" s="201" t="str">
        <f>IF(ISBLANK(B45),IF(ISBLANK(B8),"Enter value for cell B8 or B34",ROUNDUP(B89*1.2,2)),ROUNDUP(B89*1.2,2))</f>
        <v>Enter value for cell B8 or B34</v>
      </c>
      <c r="C90" s="201"/>
    </row>
    <row r="91" spans="1:4" ht="16.5" customHeight="1" hidden="1">
      <c r="A91" s="197" t="s">
        <v>115</v>
      </c>
      <c r="B91" s="200" t="str">
        <f>IF(ISBLANK(B46),IF(ISBLANK(B8),"Enter value for cell B8 or B46",(B73-B80-B84)/B8),(B73-B80-B84)/B46)</f>
        <v>Enter value for cell B8 or B46</v>
      </c>
      <c r="C91" s="200"/>
      <c r="D91" s="39"/>
    </row>
    <row r="92" spans="1:3" ht="15.75" hidden="1">
      <c r="A92" s="196" t="s">
        <v>58</v>
      </c>
      <c r="B92" s="201" t="str">
        <f>IF(ISBLANK(B46),IF(ISBLANK(B8),"Enter value for cell B8 or B46",ROUNDUP(B91*1.2,2)),ROUNDUP(B91*1.2,2))</f>
        <v>Enter value for cell B8 or B46</v>
      </c>
      <c r="C92" s="201"/>
    </row>
    <row r="93" spans="1:4" ht="15.75">
      <c r="A93" s="77" t="s">
        <v>119</v>
      </c>
      <c r="B93" s="198" t="s">
        <v>51</v>
      </c>
      <c r="C93" s="199" t="s">
        <v>52</v>
      </c>
      <c r="D93" s="39"/>
    </row>
    <row r="94" spans="1:3" ht="15.75" customHeight="1">
      <c r="A94" s="78"/>
      <c r="B94" s="8"/>
      <c r="C94" s="8"/>
    </row>
    <row r="95" spans="1:3" ht="15.75">
      <c r="A95" s="78"/>
      <c r="B95" s="8" t="s">
        <v>53</v>
      </c>
      <c r="C95" s="8" t="s">
        <v>54</v>
      </c>
    </row>
    <row r="96" spans="1:3" ht="16.5" thickBot="1">
      <c r="A96" s="79"/>
      <c r="B96" s="9"/>
      <c r="C96" s="9"/>
    </row>
    <row r="97" spans="1:3" ht="16.5" thickBot="1">
      <c r="A97" s="42" t="s">
        <v>55</v>
      </c>
      <c r="B97" s="55" t="str">
        <f>IF(ISBLANK(B45),"Enter value in cell B45",((SMALL(B94:C96,1))*B45)/1.2)</f>
        <v>Enter value in cell B45</v>
      </c>
      <c r="C97" s="56"/>
    </row>
    <row r="98" spans="1:3" ht="24" thickBot="1">
      <c r="A98" s="162" t="s">
        <v>106</v>
      </c>
      <c r="B98" s="160" t="str">
        <f>IF(B97="Enter value in cell B45",B97,B97+B84)</f>
        <v>Enter value in cell B45</v>
      </c>
      <c r="C98" s="161"/>
    </row>
    <row r="99" spans="1:4" ht="24" thickBot="1">
      <c r="A99" s="162" t="s">
        <v>84</v>
      </c>
      <c r="B99" s="176" t="str">
        <f>IF(ISBLANK(B16),"Enter value for cell B16",B16+B98-B76)</f>
        <v>Enter value for cell B16</v>
      </c>
      <c r="C99" s="177"/>
      <c r="D99" s="39"/>
    </row>
    <row r="100" spans="1:3" ht="24" thickBot="1">
      <c r="A100" s="163" t="s">
        <v>109</v>
      </c>
      <c r="B100" s="168" t="str">
        <f>IF(B98="Enter value in cell B45",B98,B98+B80-B76)</f>
        <v>Enter value in cell B45</v>
      </c>
      <c r="C100" s="169"/>
    </row>
    <row r="101" spans="1:3" ht="16.5" hidden="1" thickBot="1">
      <c r="A101" s="42" t="s">
        <v>55</v>
      </c>
      <c r="B101" s="55" t="str">
        <f>IF(ISBLANK(B45),(IF(ISBLANK(B8),"Enter value in cell B8 or B45",((SMALL(B94:C96,1))*B8)/1.2)),((SMALL(B94:C96,1))*B45)/1.2)</f>
        <v>Enter value in cell B8 or B45</v>
      </c>
      <c r="C101" s="56"/>
    </row>
    <row r="102" spans="1:3" ht="24" hidden="1" thickBot="1">
      <c r="A102" s="162" t="s">
        <v>107</v>
      </c>
      <c r="B102" s="160" t="str">
        <f>(IF(B101="Enter value in cell B8 or B45",B101,B101+B84))</f>
        <v>Enter value in cell B8 or B45</v>
      </c>
      <c r="C102" s="161"/>
    </row>
    <row r="103" spans="1:4" ht="24" hidden="1" thickBot="1">
      <c r="A103" s="162" t="s">
        <v>84</v>
      </c>
      <c r="B103" s="176" t="str">
        <f>IF(ISBLANK(B16),"Enter value for cell B16",B16+B102-B77)</f>
        <v>Enter value for cell B16</v>
      </c>
      <c r="C103" s="177"/>
      <c r="D103" s="39"/>
    </row>
    <row r="104" spans="1:4" ht="24" hidden="1" thickBot="1">
      <c r="A104" s="163" t="s">
        <v>108</v>
      </c>
      <c r="B104" s="168" t="str">
        <f>IF(B102="Enter value in cell B8 or B45",B102,B102+B80-B77)</f>
        <v>Enter value in cell B8 or B45</v>
      </c>
      <c r="C104" s="169"/>
      <c r="D104" s="39"/>
    </row>
    <row r="105" spans="1:3" ht="16.5" hidden="1" thickBot="1">
      <c r="A105" s="42" t="s">
        <v>55</v>
      </c>
      <c r="B105" s="55" t="str">
        <f>IF(ISBLANK(B46),(IF(ISBLANK(B8),"Enter value in cell B8 or B46",((SMALL(B94:C96,1)*B8/1.2)))),((SMALL(B94:C96,1))*B46)/1.2)</f>
        <v>Enter value in cell B8 or B46</v>
      </c>
      <c r="C105" s="56"/>
    </row>
    <row r="106" spans="1:3" ht="24" hidden="1" thickBot="1">
      <c r="A106" s="162" t="s">
        <v>112</v>
      </c>
      <c r="B106" s="160" t="str">
        <f>(IF(B105="Enter value in cell B8 or B46",B105,B105+B84))</f>
        <v>Enter value in cell B8 or B46</v>
      </c>
      <c r="C106" s="161"/>
    </row>
    <row r="107" spans="1:4" ht="24" hidden="1" thickBot="1">
      <c r="A107" s="162" t="s">
        <v>84</v>
      </c>
      <c r="B107" s="176" t="str">
        <f>IF(ISBLANK(B16),"Enter value for cell B16",B16+B106-B73)</f>
        <v>Enter value for cell B16</v>
      </c>
      <c r="C107" s="177"/>
      <c r="D107" s="39"/>
    </row>
    <row r="108" spans="1:3" ht="24" hidden="1" thickBot="1">
      <c r="A108" s="163" t="s">
        <v>113</v>
      </c>
      <c r="B108" s="168" t="str">
        <f>IF(B106="Enter value in cell B8 or B46",B106,B106+B80-B73)</f>
        <v>Enter value in cell B8 or B46</v>
      </c>
      <c r="C108" s="169"/>
    </row>
    <row r="109" spans="1:3" ht="13.5" thickBot="1">
      <c r="A109" s="64"/>
      <c r="B109" s="65"/>
      <c r="C109" s="66"/>
    </row>
    <row r="110" spans="1:3" ht="18.75" thickBot="1">
      <c r="A110" s="22" t="s">
        <v>120</v>
      </c>
      <c r="B110" s="75" t="s">
        <v>10</v>
      </c>
      <c r="C110" s="76"/>
    </row>
    <row r="111" spans="1:3" ht="15.75">
      <c r="A111" s="23" t="s">
        <v>6</v>
      </c>
      <c r="B111" s="67"/>
      <c r="C111" s="68"/>
    </row>
    <row r="112" spans="1:3" ht="15.75">
      <c r="A112" s="24" t="s">
        <v>8</v>
      </c>
      <c r="B112" s="69"/>
      <c r="C112" s="70"/>
    </row>
    <row r="113" spans="1:3" ht="15.75">
      <c r="A113" s="24" t="s">
        <v>9</v>
      </c>
      <c r="B113" s="69"/>
      <c r="C113" s="70"/>
    </row>
    <row r="114" spans="1:3" ht="15.75" customHeight="1">
      <c r="A114" s="24" t="s">
        <v>0</v>
      </c>
      <c r="B114" s="69"/>
      <c r="C114" s="70"/>
    </row>
    <row r="115" spans="1:3" ht="15.75" customHeight="1">
      <c r="A115" s="71"/>
      <c r="B115" s="72"/>
      <c r="C115" s="73"/>
    </row>
    <row r="116" spans="1:3" ht="15.75" customHeight="1">
      <c r="A116" s="59"/>
      <c r="B116" s="60"/>
      <c r="C116" s="61"/>
    </row>
    <row r="117" spans="1:3" ht="15.75" customHeight="1">
      <c r="A117" s="100"/>
      <c r="B117" s="100"/>
      <c r="C117" s="100"/>
    </row>
    <row r="118" spans="1:3" ht="15.75" customHeight="1">
      <c r="A118" s="35"/>
      <c r="B118" s="32"/>
      <c r="C118" s="33"/>
    </row>
    <row r="119" spans="1:3" ht="15.75" customHeight="1" thickBot="1">
      <c r="A119" s="36"/>
      <c r="B119" s="31"/>
      <c r="C119" s="34"/>
    </row>
    <row r="120" spans="1:3" ht="15.75" customHeight="1" thickBot="1">
      <c r="A120" s="25" t="s">
        <v>17</v>
      </c>
      <c r="B120" s="57" t="s">
        <v>10</v>
      </c>
      <c r="C120" s="58"/>
    </row>
    <row r="121" spans="1:3" ht="12.75">
      <c r="A121" s="49" t="s">
        <v>70</v>
      </c>
      <c r="B121" s="50"/>
      <c r="C121" s="51"/>
    </row>
    <row r="122" spans="1:3" ht="15.75">
      <c r="A122" s="52" t="s">
        <v>56</v>
      </c>
      <c r="B122" s="27" t="str">
        <f>B93</f>
        <v>Ticket Type 1</v>
      </c>
      <c r="C122" s="28" t="str">
        <f>C93</f>
        <v>Ticket Type 2</v>
      </c>
    </row>
    <row r="123" spans="1:3" ht="15.75">
      <c r="A123" s="53"/>
      <c r="B123" s="29"/>
      <c r="C123" s="29"/>
    </row>
    <row r="124" spans="1:3" ht="15.75">
      <c r="A124" s="53"/>
      <c r="B124" s="26" t="str">
        <f>B95</f>
        <v>Ticket Type 3</v>
      </c>
      <c r="C124" s="26" t="str">
        <f>C95</f>
        <v>Ticket Type 4</v>
      </c>
    </row>
    <row r="125" spans="1:3" ht="16.5" thickBot="1">
      <c r="A125" s="54"/>
      <c r="B125" s="30"/>
      <c r="C125" s="30"/>
    </row>
    <row r="126" spans="1:3" ht="18.75" thickBot="1">
      <c r="A126" s="48" t="s">
        <v>12</v>
      </c>
      <c r="B126" s="170">
        <f>SUM((B123*B94)+(C123*C94)+(B125*B96)+(C125*C96))/1.2+B84</f>
        <v>0</v>
      </c>
      <c r="C126" s="171"/>
    </row>
    <row r="127" spans="1:4" ht="18.75" thickBot="1">
      <c r="A127" s="44" t="s">
        <v>85</v>
      </c>
      <c r="B127" s="178" t="str">
        <f>IF(ISBLANK(B16),"Enter value in cell B16",B16-B76-(B21*MAX(0,(B123+C123+B125+C125-B45)))+B126)</f>
        <v>Enter value in cell B16</v>
      </c>
      <c r="C127" s="179"/>
      <c r="D127" s="39"/>
    </row>
    <row r="128" spans="1:4" ht="25.5" thickBot="1">
      <c r="A128" s="43" t="s">
        <v>111</v>
      </c>
      <c r="B128" s="180" t="str">
        <f>IF(B76="Enter value in cell B45","£0.00",B126+B80-B76-(MAX(0,B123+C123+B125+C125-B45)*B21))</f>
        <v>£0.00</v>
      </c>
      <c r="C128" s="181"/>
      <c r="D128" s="39"/>
    </row>
    <row r="129" spans="1:3" ht="18.75" hidden="1" thickBot="1">
      <c r="A129" s="45" t="s">
        <v>12</v>
      </c>
      <c r="B129" s="172">
        <f>SUM((B123*B94)+(C123*C94)+(B125*B96)+(C125*C96))/1.2+B84</f>
        <v>0</v>
      </c>
      <c r="C129" s="173"/>
    </row>
    <row r="130" spans="1:4" ht="18.75" hidden="1" thickBot="1">
      <c r="A130" s="44" t="s">
        <v>85</v>
      </c>
      <c r="B130" s="178" t="str">
        <f>IF(ISBLANK(B16),"Enter value in cell B16",B16-B77+B129)</f>
        <v>Enter value in cell B16</v>
      </c>
      <c r="C130" s="179"/>
      <c r="D130" s="39"/>
    </row>
    <row r="131" spans="1:4" ht="25.5" hidden="1" thickBot="1">
      <c r="A131" s="43" t="s">
        <v>110</v>
      </c>
      <c r="B131" s="180">
        <f>B129+B80-B77</f>
        <v>0</v>
      </c>
      <c r="C131" s="181"/>
      <c r="D131" s="39"/>
    </row>
    <row r="132" spans="1:3" ht="18.75" hidden="1" thickBot="1">
      <c r="A132" s="45" t="s">
        <v>12</v>
      </c>
      <c r="B132" s="174">
        <f>SUM((B123*B94)+(C123*C94)+(B125*B96)+(C125*C96))/1.2+B84</f>
        <v>0</v>
      </c>
      <c r="C132" s="175"/>
    </row>
    <row r="133" spans="1:4" ht="18.75" hidden="1" thickBot="1">
      <c r="A133" s="44" t="s">
        <v>85</v>
      </c>
      <c r="B133" s="178" t="str">
        <f>IF(ISBLANK(B16),"Enter value in cell B16",B16-B73+B132)</f>
        <v>Enter value in cell B16</v>
      </c>
      <c r="C133" s="179"/>
      <c r="D133" s="39"/>
    </row>
    <row r="134" spans="1:4" ht="25.5" hidden="1" thickBot="1">
      <c r="A134" s="43" t="s">
        <v>114</v>
      </c>
      <c r="B134" s="180">
        <f>B132+B80-B73</f>
        <v>0</v>
      </c>
      <c r="C134" s="181"/>
      <c r="D134" s="39"/>
    </row>
    <row r="136" ht="15.75" hidden="1"/>
    <row r="137" spans="2:3" ht="12.75" hidden="1">
      <c r="B137" t="s">
        <v>26</v>
      </c>
      <c r="C137" t="s">
        <v>27</v>
      </c>
    </row>
    <row r="138" spans="2:4" ht="12.75" hidden="1">
      <c r="B138" s="2">
        <v>45551</v>
      </c>
      <c r="C138" s="2">
        <v>45544</v>
      </c>
      <c r="D138" s="39" t="s">
        <v>75</v>
      </c>
    </row>
    <row r="139" spans="2:4" ht="12.75" hidden="1">
      <c r="B139" s="2">
        <f>B138+1</f>
        <v>45552</v>
      </c>
      <c r="C139" s="2">
        <v>45544</v>
      </c>
      <c r="D139" s="39" t="s">
        <v>76</v>
      </c>
    </row>
    <row r="140" spans="2:4" ht="12.75" hidden="1">
      <c r="B140" s="2">
        <f aca="true" t="shared" si="0" ref="B140:B203">B139+1</f>
        <v>45553</v>
      </c>
      <c r="C140" s="2">
        <v>45544</v>
      </c>
      <c r="D140" s="39" t="s">
        <v>77</v>
      </c>
    </row>
    <row r="141" spans="2:4" ht="12.75" hidden="1">
      <c r="B141" s="2">
        <f t="shared" si="0"/>
        <v>45554</v>
      </c>
      <c r="C141" s="2">
        <v>45544</v>
      </c>
      <c r="D141" s="39" t="s">
        <v>78</v>
      </c>
    </row>
    <row r="142" spans="2:4" ht="12.75" hidden="1">
      <c r="B142" s="2">
        <f t="shared" si="0"/>
        <v>45555</v>
      </c>
      <c r="C142" s="2">
        <v>45551</v>
      </c>
      <c r="D142" s="39" t="s">
        <v>79</v>
      </c>
    </row>
    <row r="143" spans="2:4" ht="12.75" hidden="1">
      <c r="B143" s="2">
        <f t="shared" si="0"/>
        <v>45556</v>
      </c>
      <c r="C143" s="2">
        <v>45551</v>
      </c>
      <c r="D143" s="39" t="s">
        <v>80</v>
      </c>
    </row>
    <row r="144" spans="2:4" ht="12.75" hidden="1">
      <c r="B144" s="2">
        <f t="shared" si="0"/>
        <v>45557</v>
      </c>
      <c r="C144" s="2">
        <v>45551</v>
      </c>
      <c r="D144" s="39" t="s">
        <v>81</v>
      </c>
    </row>
    <row r="145" spans="2:4" ht="12.75" hidden="1">
      <c r="B145" s="2">
        <f t="shared" si="0"/>
        <v>45558</v>
      </c>
      <c r="C145" s="2">
        <v>45551</v>
      </c>
      <c r="D145" s="39" t="s">
        <v>75</v>
      </c>
    </row>
    <row r="146" spans="2:4" ht="12.75" hidden="1">
      <c r="B146" s="2">
        <f t="shared" si="0"/>
        <v>45559</v>
      </c>
      <c r="C146" s="206">
        <v>45551</v>
      </c>
      <c r="D146" s="39" t="s">
        <v>76</v>
      </c>
    </row>
    <row r="147" spans="2:4" ht="12.75" hidden="1">
      <c r="B147" s="2">
        <f t="shared" si="0"/>
        <v>45560</v>
      </c>
      <c r="C147" s="206">
        <v>45551</v>
      </c>
      <c r="D147" s="39" t="s">
        <v>77</v>
      </c>
    </row>
    <row r="148" spans="2:4" ht="12.75" hidden="1">
      <c r="B148" s="2">
        <f t="shared" si="0"/>
        <v>45561</v>
      </c>
      <c r="C148" s="206">
        <v>45551</v>
      </c>
      <c r="D148" s="39" t="s">
        <v>78</v>
      </c>
    </row>
    <row r="149" spans="2:3" ht="12.75" hidden="1">
      <c r="B149" s="2">
        <f t="shared" si="0"/>
        <v>45562</v>
      </c>
      <c r="C149" s="2">
        <f>C146+7</f>
        <v>45558</v>
      </c>
    </row>
    <row r="150" spans="2:3" ht="12.75" hidden="1">
      <c r="B150" s="2">
        <f t="shared" si="0"/>
        <v>45563</v>
      </c>
      <c r="C150" s="2">
        <f aca="true" t="shared" si="1" ref="C150:C155">C149</f>
        <v>45558</v>
      </c>
    </row>
    <row r="151" spans="2:3" ht="12.75" hidden="1">
      <c r="B151" s="2">
        <f t="shared" si="0"/>
        <v>45564</v>
      </c>
      <c r="C151" s="2">
        <f t="shared" si="1"/>
        <v>45558</v>
      </c>
    </row>
    <row r="152" spans="2:3" ht="12.75" hidden="1">
      <c r="B152" s="2">
        <f t="shared" si="0"/>
        <v>45565</v>
      </c>
      <c r="C152" s="2">
        <f t="shared" si="1"/>
        <v>45558</v>
      </c>
    </row>
    <row r="153" spans="2:3" ht="12.75" hidden="1">
      <c r="B153" s="2">
        <f t="shared" si="0"/>
        <v>45566</v>
      </c>
      <c r="C153" s="2">
        <f t="shared" si="1"/>
        <v>45558</v>
      </c>
    </row>
    <row r="154" spans="2:3" ht="12.75" hidden="1">
      <c r="B154" s="2">
        <f t="shared" si="0"/>
        <v>45567</v>
      </c>
      <c r="C154" s="2">
        <f t="shared" si="1"/>
        <v>45558</v>
      </c>
    </row>
    <row r="155" spans="2:3" ht="12.75" hidden="1">
      <c r="B155" s="2">
        <f t="shared" si="0"/>
        <v>45568</v>
      </c>
      <c r="C155" s="2">
        <f t="shared" si="1"/>
        <v>45558</v>
      </c>
    </row>
    <row r="156" spans="2:3" ht="12.75" hidden="1">
      <c r="B156" s="2">
        <f t="shared" si="0"/>
        <v>45569</v>
      </c>
      <c r="C156" s="2">
        <f>C149+7</f>
        <v>45565</v>
      </c>
    </row>
    <row r="157" spans="2:3" ht="12.75" hidden="1">
      <c r="B157" s="2">
        <f t="shared" si="0"/>
        <v>45570</v>
      </c>
      <c r="C157" s="2">
        <f aca="true" t="shared" si="2" ref="C157:C162">C156</f>
        <v>45565</v>
      </c>
    </row>
    <row r="158" spans="2:3" ht="12.75" hidden="1">
      <c r="B158" s="2">
        <f t="shared" si="0"/>
        <v>45571</v>
      </c>
      <c r="C158" s="2">
        <f t="shared" si="2"/>
        <v>45565</v>
      </c>
    </row>
    <row r="159" spans="2:3" ht="12.75" hidden="1">
      <c r="B159" s="2">
        <f t="shared" si="0"/>
        <v>45572</v>
      </c>
      <c r="C159" s="2">
        <f t="shared" si="2"/>
        <v>45565</v>
      </c>
    </row>
    <row r="160" spans="2:3" ht="12.75" hidden="1">
      <c r="B160" s="2">
        <f t="shared" si="0"/>
        <v>45573</v>
      </c>
      <c r="C160" s="2">
        <f t="shared" si="2"/>
        <v>45565</v>
      </c>
    </row>
    <row r="161" spans="2:3" ht="12.75" hidden="1">
      <c r="B161" s="2">
        <f t="shared" si="0"/>
        <v>45574</v>
      </c>
      <c r="C161" s="2">
        <f t="shared" si="2"/>
        <v>45565</v>
      </c>
    </row>
    <row r="162" spans="2:3" ht="12.75" hidden="1">
      <c r="B162" s="2">
        <f t="shared" si="0"/>
        <v>45575</v>
      </c>
      <c r="C162" s="2">
        <f t="shared" si="2"/>
        <v>45565</v>
      </c>
    </row>
    <row r="163" spans="2:3" ht="12.75" hidden="1">
      <c r="B163" s="2">
        <f t="shared" si="0"/>
        <v>45576</v>
      </c>
      <c r="C163" s="2">
        <f>C156+7</f>
        <v>45572</v>
      </c>
    </row>
    <row r="164" spans="2:3" ht="12.75" hidden="1">
      <c r="B164" s="2">
        <f t="shared" si="0"/>
        <v>45577</v>
      </c>
      <c r="C164" s="2">
        <f aca="true" t="shared" si="3" ref="C164:C169">C163</f>
        <v>45572</v>
      </c>
    </row>
    <row r="165" spans="2:3" ht="12.75" hidden="1">
      <c r="B165" s="2">
        <f t="shared" si="0"/>
        <v>45578</v>
      </c>
      <c r="C165" s="2">
        <f t="shared" si="3"/>
        <v>45572</v>
      </c>
    </row>
    <row r="166" spans="2:3" ht="12.75" hidden="1">
      <c r="B166" s="2">
        <f t="shared" si="0"/>
        <v>45579</v>
      </c>
      <c r="C166" s="2">
        <f t="shared" si="3"/>
        <v>45572</v>
      </c>
    </row>
    <row r="167" spans="2:3" ht="12.75" hidden="1">
      <c r="B167" s="2">
        <f t="shared" si="0"/>
        <v>45580</v>
      </c>
      <c r="C167" s="2">
        <f t="shared" si="3"/>
        <v>45572</v>
      </c>
    </row>
    <row r="168" spans="2:3" ht="12.75" hidden="1">
      <c r="B168" s="2">
        <f t="shared" si="0"/>
        <v>45581</v>
      </c>
      <c r="C168" s="2">
        <f t="shared" si="3"/>
        <v>45572</v>
      </c>
    </row>
    <row r="169" spans="2:3" ht="12.75" hidden="1">
      <c r="B169" s="2">
        <f t="shared" si="0"/>
        <v>45582</v>
      </c>
      <c r="C169" s="2">
        <f t="shared" si="3"/>
        <v>45572</v>
      </c>
    </row>
    <row r="170" spans="2:3" ht="12.75" hidden="1">
      <c r="B170" s="2">
        <f t="shared" si="0"/>
        <v>45583</v>
      </c>
      <c r="C170" s="2">
        <f>C163+7</f>
        <v>45579</v>
      </c>
    </row>
    <row r="171" spans="2:3" ht="12.75" hidden="1">
      <c r="B171" s="2">
        <f t="shared" si="0"/>
        <v>45584</v>
      </c>
      <c r="C171" s="2">
        <f aca="true" t="shared" si="4" ref="C171:C176">C170</f>
        <v>45579</v>
      </c>
    </row>
    <row r="172" spans="2:3" ht="12.75" hidden="1">
      <c r="B172" s="2">
        <f t="shared" si="0"/>
        <v>45585</v>
      </c>
      <c r="C172" s="2">
        <f t="shared" si="4"/>
        <v>45579</v>
      </c>
    </row>
    <row r="173" spans="2:3" ht="12.75" hidden="1">
      <c r="B173" s="2">
        <f t="shared" si="0"/>
        <v>45586</v>
      </c>
      <c r="C173" s="2">
        <f t="shared" si="4"/>
        <v>45579</v>
      </c>
    </row>
    <row r="174" spans="2:3" ht="12.75" hidden="1">
      <c r="B174" s="2">
        <f t="shared" si="0"/>
        <v>45587</v>
      </c>
      <c r="C174" s="2">
        <f t="shared" si="4"/>
        <v>45579</v>
      </c>
    </row>
    <row r="175" spans="2:3" ht="12.75" hidden="1">
      <c r="B175" s="2">
        <f t="shared" si="0"/>
        <v>45588</v>
      </c>
      <c r="C175" s="2">
        <f t="shared" si="4"/>
        <v>45579</v>
      </c>
    </row>
    <row r="176" spans="2:3" ht="12.75" hidden="1">
      <c r="B176" s="2">
        <f t="shared" si="0"/>
        <v>45589</v>
      </c>
      <c r="C176" s="2">
        <f t="shared" si="4"/>
        <v>45579</v>
      </c>
    </row>
    <row r="177" spans="2:3" ht="12.75" hidden="1">
      <c r="B177" s="2">
        <f t="shared" si="0"/>
        <v>45590</v>
      </c>
      <c r="C177" s="2">
        <f>C170+7</f>
        <v>45586</v>
      </c>
    </row>
    <row r="178" spans="2:3" ht="12.75" hidden="1">
      <c r="B178" s="2">
        <f t="shared" si="0"/>
        <v>45591</v>
      </c>
      <c r="C178" s="2">
        <f aca="true" t="shared" si="5" ref="C178:C183">C177</f>
        <v>45586</v>
      </c>
    </row>
    <row r="179" spans="2:3" ht="12.75" hidden="1">
      <c r="B179" s="2">
        <f t="shared" si="0"/>
        <v>45592</v>
      </c>
      <c r="C179" s="2">
        <f t="shared" si="5"/>
        <v>45586</v>
      </c>
    </row>
    <row r="180" spans="2:3" ht="12.75" hidden="1">
      <c r="B180" s="2">
        <f t="shared" si="0"/>
        <v>45593</v>
      </c>
      <c r="C180" s="2">
        <f t="shared" si="5"/>
        <v>45586</v>
      </c>
    </row>
    <row r="181" spans="2:3" ht="12.75" hidden="1">
      <c r="B181" s="2">
        <f t="shared" si="0"/>
        <v>45594</v>
      </c>
      <c r="C181" s="2">
        <f t="shared" si="5"/>
        <v>45586</v>
      </c>
    </row>
    <row r="182" spans="2:3" ht="12.75" hidden="1">
      <c r="B182" s="2">
        <f t="shared" si="0"/>
        <v>45595</v>
      </c>
      <c r="C182" s="2">
        <f t="shared" si="5"/>
        <v>45586</v>
      </c>
    </row>
    <row r="183" spans="2:3" ht="12.75" hidden="1">
      <c r="B183" s="2">
        <f t="shared" si="0"/>
        <v>45596</v>
      </c>
      <c r="C183" s="2">
        <f t="shared" si="5"/>
        <v>45586</v>
      </c>
    </row>
    <row r="184" spans="2:3" ht="12.75" hidden="1">
      <c r="B184" s="2">
        <f t="shared" si="0"/>
        <v>45597</v>
      </c>
      <c r="C184" s="2">
        <f>C177+7</f>
        <v>45593</v>
      </c>
    </row>
    <row r="185" spans="2:3" ht="12.75" hidden="1">
      <c r="B185" s="2">
        <f t="shared" si="0"/>
        <v>45598</v>
      </c>
      <c r="C185" s="2">
        <f aca="true" t="shared" si="6" ref="C185:C190">C184</f>
        <v>45593</v>
      </c>
    </row>
    <row r="186" spans="2:3" ht="12.75" hidden="1">
      <c r="B186" s="2">
        <f t="shared" si="0"/>
        <v>45599</v>
      </c>
      <c r="C186" s="2">
        <f t="shared" si="6"/>
        <v>45593</v>
      </c>
    </row>
    <row r="187" spans="2:3" ht="12.75" hidden="1">
      <c r="B187" s="2">
        <f t="shared" si="0"/>
        <v>45600</v>
      </c>
      <c r="C187" s="2">
        <f t="shared" si="6"/>
        <v>45593</v>
      </c>
    </row>
    <row r="188" spans="2:3" ht="12.75" hidden="1">
      <c r="B188" s="2">
        <f t="shared" si="0"/>
        <v>45601</v>
      </c>
      <c r="C188" s="2">
        <f t="shared" si="6"/>
        <v>45593</v>
      </c>
    </row>
    <row r="189" spans="2:3" ht="12.75" hidden="1">
      <c r="B189" s="2">
        <f t="shared" si="0"/>
        <v>45602</v>
      </c>
      <c r="C189" s="2">
        <f t="shared" si="6"/>
        <v>45593</v>
      </c>
    </row>
    <row r="190" spans="2:3" ht="12.75" hidden="1">
      <c r="B190" s="2">
        <f t="shared" si="0"/>
        <v>45603</v>
      </c>
      <c r="C190" s="2">
        <f t="shared" si="6"/>
        <v>45593</v>
      </c>
    </row>
    <row r="191" spans="2:3" ht="12.75" hidden="1">
      <c r="B191" s="2">
        <f t="shared" si="0"/>
        <v>45604</v>
      </c>
      <c r="C191" s="2">
        <f>C184+7</f>
        <v>45600</v>
      </c>
    </row>
    <row r="192" spans="2:3" ht="12.75" hidden="1">
      <c r="B192" s="2">
        <f t="shared" si="0"/>
        <v>45605</v>
      </c>
      <c r="C192" s="2">
        <f aca="true" t="shared" si="7" ref="C192:C232">C191</f>
        <v>45600</v>
      </c>
    </row>
    <row r="193" spans="2:3" ht="12.75" hidden="1">
      <c r="B193" s="2">
        <f t="shared" si="0"/>
        <v>45606</v>
      </c>
      <c r="C193" s="2">
        <f t="shared" si="7"/>
        <v>45600</v>
      </c>
    </row>
    <row r="194" spans="2:3" ht="12.75" hidden="1">
      <c r="B194" s="2">
        <f t="shared" si="0"/>
        <v>45607</v>
      </c>
      <c r="C194" s="2">
        <f t="shared" si="7"/>
        <v>45600</v>
      </c>
    </row>
    <row r="195" spans="2:3" ht="12.75" hidden="1">
      <c r="B195" s="2">
        <f t="shared" si="0"/>
        <v>45608</v>
      </c>
      <c r="C195" s="2">
        <f t="shared" si="7"/>
        <v>45600</v>
      </c>
    </row>
    <row r="196" spans="2:3" ht="12.75" hidden="1">
      <c r="B196" s="2">
        <f t="shared" si="0"/>
        <v>45609</v>
      </c>
      <c r="C196" s="2">
        <f t="shared" si="7"/>
        <v>45600</v>
      </c>
    </row>
    <row r="197" spans="2:3" ht="12.75" hidden="1">
      <c r="B197" s="2">
        <f t="shared" si="0"/>
        <v>45610</v>
      </c>
      <c r="C197" s="2">
        <f t="shared" si="7"/>
        <v>45600</v>
      </c>
    </row>
    <row r="198" spans="2:3" ht="12.75" hidden="1">
      <c r="B198" s="2">
        <f t="shared" si="0"/>
        <v>45611</v>
      </c>
      <c r="C198" s="2">
        <f>C191+7</f>
        <v>45607</v>
      </c>
    </row>
    <row r="199" spans="2:3" ht="12.75" hidden="1">
      <c r="B199" s="2">
        <f t="shared" si="0"/>
        <v>45612</v>
      </c>
      <c r="C199" s="2">
        <f t="shared" si="7"/>
        <v>45607</v>
      </c>
    </row>
    <row r="200" spans="2:3" ht="12.75" hidden="1">
      <c r="B200" s="2">
        <f t="shared" si="0"/>
        <v>45613</v>
      </c>
      <c r="C200" s="2">
        <f t="shared" si="7"/>
        <v>45607</v>
      </c>
    </row>
    <row r="201" spans="2:3" ht="12.75" hidden="1">
      <c r="B201" s="2">
        <f t="shared" si="0"/>
        <v>45614</v>
      </c>
      <c r="C201" s="2">
        <f t="shared" si="7"/>
        <v>45607</v>
      </c>
    </row>
    <row r="202" spans="2:3" ht="12.75" hidden="1">
      <c r="B202" s="2">
        <f t="shared" si="0"/>
        <v>45615</v>
      </c>
      <c r="C202" s="2">
        <f t="shared" si="7"/>
        <v>45607</v>
      </c>
    </row>
    <row r="203" spans="2:3" ht="12.75" hidden="1">
      <c r="B203" s="2">
        <f t="shared" si="0"/>
        <v>45616</v>
      </c>
      <c r="C203" s="2">
        <f t="shared" si="7"/>
        <v>45607</v>
      </c>
    </row>
    <row r="204" spans="2:3" ht="12.75" hidden="1">
      <c r="B204" s="2">
        <f aca="true" t="shared" si="8" ref="B204:B267">B203+1</f>
        <v>45617</v>
      </c>
      <c r="C204" s="2">
        <f t="shared" si="7"/>
        <v>45607</v>
      </c>
    </row>
    <row r="205" spans="2:3" ht="12.75" hidden="1">
      <c r="B205" s="2">
        <f t="shared" si="8"/>
        <v>45618</v>
      </c>
      <c r="C205" s="2">
        <f>C198+7</f>
        <v>45614</v>
      </c>
    </row>
    <row r="206" spans="2:3" ht="12.75" hidden="1">
      <c r="B206" s="2">
        <f t="shared" si="8"/>
        <v>45619</v>
      </c>
      <c r="C206" s="2">
        <f t="shared" si="7"/>
        <v>45614</v>
      </c>
    </row>
    <row r="207" spans="2:3" ht="12.75" hidden="1">
      <c r="B207" s="2">
        <f t="shared" si="8"/>
        <v>45620</v>
      </c>
      <c r="C207" s="2">
        <f t="shared" si="7"/>
        <v>45614</v>
      </c>
    </row>
    <row r="208" spans="2:3" ht="12.75" hidden="1">
      <c r="B208" s="2">
        <f t="shared" si="8"/>
        <v>45621</v>
      </c>
      <c r="C208" s="2">
        <f t="shared" si="7"/>
        <v>45614</v>
      </c>
    </row>
    <row r="209" spans="2:3" ht="12.75" hidden="1">
      <c r="B209" s="2">
        <f t="shared" si="8"/>
        <v>45622</v>
      </c>
      <c r="C209" s="2">
        <f t="shared" si="7"/>
        <v>45614</v>
      </c>
    </row>
    <row r="210" spans="2:3" ht="12.75" hidden="1">
      <c r="B210" s="2">
        <f t="shared" si="8"/>
        <v>45623</v>
      </c>
      <c r="C210" s="2">
        <f t="shared" si="7"/>
        <v>45614</v>
      </c>
    </row>
    <row r="211" spans="2:3" ht="12.75" hidden="1">
      <c r="B211" s="2">
        <f t="shared" si="8"/>
        <v>45624</v>
      </c>
      <c r="C211" s="2">
        <f t="shared" si="7"/>
        <v>45614</v>
      </c>
    </row>
    <row r="212" spans="2:3" ht="12.75" hidden="1">
      <c r="B212" s="2">
        <f t="shared" si="8"/>
        <v>45625</v>
      </c>
      <c r="C212" s="2">
        <f>C205+7</f>
        <v>45621</v>
      </c>
    </row>
    <row r="213" spans="2:3" ht="12.75" hidden="1">
      <c r="B213" s="2">
        <f t="shared" si="8"/>
        <v>45626</v>
      </c>
      <c r="C213" s="2">
        <f t="shared" si="7"/>
        <v>45621</v>
      </c>
    </row>
    <row r="214" spans="2:3" ht="12.75" hidden="1">
      <c r="B214" s="2">
        <f t="shared" si="8"/>
        <v>45627</v>
      </c>
      <c r="C214" s="2">
        <f t="shared" si="7"/>
        <v>45621</v>
      </c>
    </row>
    <row r="215" spans="2:3" ht="12.75" hidden="1">
      <c r="B215" s="2">
        <f t="shared" si="8"/>
        <v>45628</v>
      </c>
      <c r="C215" s="2">
        <f t="shared" si="7"/>
        <v>45621</v>
      </c>
    </row>
    <row r="216" spans="2:3" ht="12.75" hidden="1">
      <c r="B216" s="2">
        <f t="shared" si="8"/>
        <v>45629</v>
      </c>
      <c r="C216" s="2">
        <f t="shared" si="7"/>
        <v>45621</v>
      </c>
    </row>
    <row r="217" spans="2:3" ht="12.75" hidden="1">
      <c r="B217" s="2">
        <f t="shared" si="8"/>
        <v>45630</v>
      </c>
      <c r="C217" s="2">
        <f t="shared" si="7"/>
        <v>45621</v>
      </c>
    </row>
    <row r="218" spans="2:3" ht="12.75" hidden="1">
      <c r="B218" s="2">
        <f t="shared" si="8"/>
        <v>45631</v>
      </c>
      <c r="C218" s="2">
        <f t="shared" si="7"/>
        <v>45621</v>
      </c>
    </row>
    <row r="219" spans="2:3" ht="12.75" hidden="1">
      <c r="B219" s="2">
        <f t="shared" si="8"/>
        <v>45632</v>
      </c>
      <c r="C219" s="2">
        <f>C212+7</f>
        <v>45628</v>
      </c>
    </row>
    <row r="220" spans="2:3" ht="12.75" hidden="1">
      <c r="B220" s="2">
        <f t="shared" si="8"/>
        <v>45633</v>
      </c>
      <c r="C220" s="2">
        <f t="shared" si="7"/>
        <v>45628</v>
      </c>
    </row>
    <row r="221" spans="2:3" ht="12.75" hidden="1">
      <c r="B221" s="2">
        <f t="shared" si="8"/>
        <v>45634</v>
      </c>
      <c r="C221" s="2">
        <f t="shared" si="7"/>
        <v>45628</v>
      </c>
    </row>
    <row r="222" spans="2:3" ht="12.75" hidden="1">
      <c r="B222" s="2">
        <f t="shared" si="8"/>
        <v>45635</v>
      </c>
      <c r="C222" s="2">
        <f t="shared" si="7"/>
        <v>45628</v>
      </c>
    </row>
    <row r="223" spans="2:3" ht="12.75" hidden="1">
      <c r="B223" s="2">
        <f t="shared" si="8"/>
        <v>45636</v>
      </c>
      <c r="C223" s="2">
        <f t="shared" si="7"/>
        <v>45628</v>
      </c>
    </row>
    <row r="224" spans="2:3" ht="12.75" hidden="1">
      <c r="B224" s="2">
        <f t="shared" si="8"/>
        <v>45637</v>
      </c>
      <c r="C224" s="2">
        <f t="shared" si="7"/>
        <v>45628</v>
      </c>
    </row>
    <row r="225" spans="2:3" ht="12.75" hidden="1">
      <c r="B225" s="2">
        <f t="shared" si="8"/>
        <v>45638</v>
      </c>
      <c r="C225" s="2">
        <f t="shared" si="7"/>
        <v>45628</v>
      </c>
    </row>
    <row r="226" spans="2:3" ht="12.75" hidden="1">
      <c r="B226" s="2">
        <f t="shared" si="8"/>
        <v>45639</v>
      </c>
      <c r="C226" s="2">
        <f>C219+7</f>
        <v>45635</v>
      </c>
    </row>
    <row r="227" spans="2:3" ht="12.75" hidden="1">
      <c r="B227" s="2">
        <f t="shared" si="8"/>
        <v>45640</v>
      </c>
      <c r="C227" s="2">
        <f t="shared" si="7"/>
        <v>45635</v>
      </c>
    </row>
    <row r="228" spans="2:3" ht="12.75" hidden="1">
      <c r="B228" s="2">
        <f t="shared" si="8"/>
        <v>45641</v>
      </c>
      <c r="C228" s="2">
        <f t="shared" si="7"/>
        <v>45635</v>
      </c>
    </row>
    <row r="229" spans="2:3" ht="12.75" hidden="1">
      <c r="B229" s="2">
        <f t="shared" si="8"/>
        <v>45642</v>
      </c>
      <c r="C229" s="2">
        <f t="shared" si="7"/>
        <v>45635</v>
      </c>
    </row>
    <row r="230" spans="2:3" ht="12.75" hidden="1">
      <c r="B230" s="2">
        <f t="shared" si="8"/>
        <v>45643</v>
      </c>
      <c r="C230" s="2">
        <f t="shared" si="7"/>
        <v>45635</v>
      </c>
    </row>
    <row r="231" spans="2:3" ht="12.75" hidden="1">
      <c r="B231" s="2">
        <f t="shared" si="8"/>
        <v>45644</v>
      </c>
      <c r="C231" s="2">
        <f t="shared" si="7"/>
        <v>45635</v>
      </c>
    </row>
    <row r="232" spans="2:3" ht="12.75" hidden="1">
      <c r="B232" s="2">
        <f t="shared" si="8"/>
        <v>45645</v>
      </c>
      <c r="C232" s="2">
        <f t="shared" si="7"/>
        <v>45635</v>
      </c>
    </row>
    <row r="233" spans="2:3" ht="12.75" hidden="1">
      <c r="B233" s="2">
        <f t="shared" si="8"/>
        <v>45646</v>
      </c>
      <c r="C233" s="2">
        <v>45642</v>
      </c>
    </row>
    <row r="234" spans="2:6" ht="12.75" hidden="1">
      <c r="B234" s="2">
        <f t="shared" si="8"/>
        <v>45647</v>
      </c>
      <c r="C234" s="2">
        <v>45642</v>
      </c>
      <c r="F234" s="2"/>
    </row>
    <row r="235" spans="2:6" ht="12.75" hidden="1">
      <c r="B235" s="2">
        <f t="shared" si="8"/>
        <v>45648</v>
      </c>
      <c r="C235" s="2">
        <v>45642</v>
      </c>
      <c r="F235" s="2"/>
    </row>
    <row r="236" spans="2:6" ht="12.75" hidden="1">
      <c r="B236" s="2">
        <f t="shared" si="8"/>
        <v>45649</v>
      </c>
      <c r="C236" s="2">
        <v>45642</v>
      </c>
      <c r="F236" s="2"/>
    </row>
    <row r="237" spans="2:6" ht="12.75" hidden="1">
      <c r="B237" s="2">
        <f t="shared" si="8"/>
        <v>45650</v>
      </c>
      <c r="C237" s="2">
        <v>45642</v>
      </c>
      <c r="F237" s="2"/>
    </row>
    <row r="238" spans="2:6" ht="12.75" hidden="1">
      <c r="B238" s="2">
        <f t="shared" si="8"/>
        <v>45651</v>
      </c>
      <c r="C238" s="2">
        <v>45642</v>
      </c>
      <c r="F238" s="2"/>
    </row>
    <row r="239" spans="2:6" ht="12.75" hidden="1">
      <c r="B239" s="2">
        <f t="shared" si="8"/>
        <v>45652</v>
      </c>
      <c r="C239" s="2">
        <v>45642</v>
      </c>
      <c r="F239" s="2"/>
    </row>
    <row r="240" spans="2:6" ht="12.75" hidden="1">
      <c r="B240" s="2">
        <f t="shared" si="8"/>
        <v>45653</v>
      </c>
      <c r="C240" s="2">
        <v>45642</v>
      </c>
      <c r="F240" s="2"/>
    </row>
    <row r="241" spans="2:6" ht="12.75" hidden="1">
      <c r="B241" s="2">
        <f t="shared" si="8"/>
        <v>45654</v>
      </c>
      <c r="C241" s="2">
        <v>45642</v>
      </c>
      <c r="F241" s="2"/>
    </row>
    <row r="242" spans="2:3" ht="12.75" hidden="1">
      <c r="B242" s="2">
        <f t="shared" si="8"/>
        <v>45655</v>
      </c>
      <c r="C242" s="2">
        <v>45642</v>
      </c>
    </row>
    <row r="243" spans="2:3" ht="12.75" hidden="1">
      <c r="B243" s="2">
        <f t="shared" si="8"/>
        <v>45656</v>
      </c>
      <c r="C243" s="2">
        <v>45642</v>
      </c>
    </row>
    <row r="244" spans="2:3" ht="12.75" hidden="1">
      <c r="B244" s="2">
        <f t="shared" si="8"/>
        <v>45657</v>
      </c>
      <c r="C244" s="2">
        <v>45642</v>
      </c>
    </row>
    <row r="245" spans="2:3" ht="12.75" hidden="1">
      <c r="B245" s="2">
        <f t="shared" si="8"/>
        <v>45658</v>
      </c>
      <c r="C245" s="2">
        <v>45642</v>
      </c>
    </row>
    <row r="246" spans="2:3" ht="12.75" hidden="1">
      <c r="B246" s="2">
        <f t="shared" si="8"/>
        <v>45659</v>
      </c>
      <c r="C246" s="2">
        <v>45642</v>
      </c>
    </row>
    <row r="247" spans="2:4" ht="12.75" hidden="1">
      <c r="B247" s="2">
        <f t="shared" si="8"/>
        <v>45660</v>
      </c>
      <c r="C247" s="2">
        <f>C246</f>
        <v>45642</v>
      </c>
      <c r="D247" s="39"/>
    </row>
    <row r="248" spans="2:4" ht="12.75" hidden="1">
      <c r="B248" s="2">
        <f t="shared" si="8"/>
        <v>45661</v>
      </c>
      <c r="C248" s="2">
        <f aca="true" t="shared" si="9" ref="C248:C253">C247</f>
        <v>45642</v>
      </c>
      <c r="D248" s="39"/>
    </row>
    <row r="249" spans="2:4" ht="12.75" hidden="1">
      <c r="B249" s="2">
        <f t="shared" si="8"/>
        <v>45662</v>
      </c>
      <c r="C249" s="2">
        <f t="shared" si="9"/>
        <v>45642</v>
      </c>
      <c r="D249" s="39"/>
    </row>
    <row r="250" spans="2:4" ht="12.75" hidden="1">
      <c r="B250" s="2">
        <f t="shared" si="8"/>
        <v>45663</v>
      </c>
      <c r="C250" s="2">
        <f t="shared" si="9"/>
        <v>45642</v>
      </c>
      <c r="D250" s="39"/>
    </row>
    <row r="251" spans="2:4" ht="12.75" hidden="1">
      <c r="B251" s="2">
        <f t="shared" si="8"/>
        <v>45664</v>
      </c>
      <c r="C251" s="2">
        <f t="shared" si="9"/>
        <v>45642</v>
      </c>
      <c r="D251" s="39"/>
    </row>
    <row r="252" spans="2:4" ht="12.75" hidden="1">
      <c r="B252" s="2">
        <f t="shared" si="8"/>
        <v>45665</v>
      </c>
      <c r="C252" s="2">
        <f t="shared" si="9"/>
        <v>45642</v>
      </c>
      <c r="D252" s="39"/>
    </row>
    <row r="253" spans="2:4" ht="12.75" hidden="1">
      <c r="B253" s="2">
        <f t="shared" si="8"/>
        <v>45666</v>
      </c>
      <c r="C253" s="2">
        <f t="shared" si="9"/>
        <v>45642</v>
      </c>
      <c r="D253" s="39"/>
    </row>
    <row r="254" spans="2:3" ht="12.75" hidden="1">
      <c r="B254" s="2">
        <f t="shared" si="8"/>
        <v>45667</v>
      </c>
      <c r="C254" s="2">
        <v>45663</v>
      </c>
    </row>
    <row r="255" spans="2:3" ht="12.75" hidden="1">
      <c r="B255" s="2">
        <f t="shared" si="8"/>
        <v>45668</v>
      </c>
      <c r="C255" s="2">
        <f aca="true" t="shared" si="10" ref="C255:C260">C254</f>
        <v>45663</v>
      </c>
    </row>
    <row r="256" spans="2:3" ht="12.75" hidden="1">
      <c r="B256" s="2">
        <f t="shared" si="8"/>
        <v>45669</v>
      </c>
      <c r="C256" s="2">
        <f t="shared" si="10"/>
        <v>45663</v>
      </c>
    </row>
    <row r="257" spans="2:3" ht="12.75" hidden="1">
      <c r="B257" s="2">
        <f t="shared" si="8"/>
        <v>45670</v>
      </c>
      <c r="C257" s="2">
        <f t="shared" si="10"/>
        <v>45663</v>
      </c>
    </row>
    <row r="258" spans="2:3" ht="12.75" hidden="1">
      <c r="B258" s="2">
        <f t="shared" si="8"/>
        <v>45671</v>
      </c>
      <c r="C258" s="2">
        <f t="shared" si="10"/>
        <v>45663</v>
      </c>
    </row>
    <row r="259" spans="2:3" ht="12.75" hidden="1">
      <c r="B259" s="2">
        <f t="shared" si="8"/>
        <v>45672</v>
      </c>
      <c r="C259" s="2">
        <f t="shared" si="10"/>
        <v>45663</v>
      </c>
    </row>
    <row r="260" spans="2:3" ht="12.75" hidden="1">
      <c r="B260" s="2">
        <f t="shared" si="8"/>
        <v>45673</v>
      </c>
      <c r="C260" s="2">
        <f t="shared" si="10"/>
        <v>45663</v>
      </c>
    </row>
    <row r="261" spans="2:3" ht="12.75" hidden="1">
      <c r="B261" s="2">
        <f t="shared" si="8"/>
        <v>45674</v>
      </c>
      <c r="C261" s="2">
        <f>C254+7</f>
        <v>45670</v>
      </c>
    </row>
    <row r="262" spans="2:3" ht="12.75" hidden="1">
      <c r="B262" s="2">
        <f t="shared" si="8"/>
        <v>45675</v>
      </c>
      <c r="C262" s="2">
        <f aca="true" t="shared" si="11" ref="C262:C267">C261</f>
        <v>45670</v>
      </c>
    </row>
    <row r="263" spans="2:3" ht="12.75" hidden="1">
      <c r="B263" s="2">
        <f t="shared" si="8"/>
        <v>45676</v>
      </c>
      <c r="C263" s="2">
        <f t="shared" si="11"/>
        <v>45670</v>
      </c>
    </row>
    <row r="264" spans="2:3" ht="12.75" hidden="1">
      <c r="B264" s="2">
        <f t="shared" si="8"/>
        <v>45677</v>
      </c>
      <c r="C264" s="2">
        <f t="shared" si="11"/>
        <v>45670</v>
      </c>
    </row>
    <row r="265" spans="2:3" ht="12.75" hidden="1">
      <c r="B265" s="2">
        <f t="shared" si="8"/>
        <v>45678</v>
      </c>
      <c r="C265" s="2">
        <f t="shared" si="11"/>
        <v>45670</v>
      </c>
    </row>
    <row r="266" spans="2:3" ht="12.75" hidden="1">
      <c r="B266" s="2">
        <f t="shared" si="8"/>
        <v>45679</v>
      </c>
      <c r="C266" s="2">
        <f t="shared" si="11"/>
        <v>45670</v>
      </c>
    </row>
    <row r="267" spans="2:3" ht="12.75" hidden="1">
      <c r="B267" s="2">
        <f t="shared" si="8"/>
        <v>45680</v>
      </c>
      <c r="C267" s="2">
        <f t="shared" si="11"/>
        <v>45670</v>
      </c>
    </row>
    <row r="268" spans="2:3" ht="12.75" hidden="1">
      <c r="B268" s="2">
        <f aca="true" t="shared" si="12" ref="B268:B331">B267+1</f>
        <v>45681</v>
      </c>
      <c r="C268" s="2">
        <f>C261+7</f>
        <v>45677</v>
      </c>
    </row>
    <row r="269" spans="2:3" ht="12.75" hidden="1">
      <c r="B269" s="2">
        <f t="shared" si="12"/>
        <v>45682</v>
      </c>
      <c r="C269" s="2">
        <f aca="true" t="shared" si="13" ref="C269:C274">C268</f>
        <v>45677</v>
      </c>
    </row>
    <row r="270" spans="2:3" ht="12.75" hidden="1">
      <c r="B270" s="2">
        <f t="shared" si="12"/>
        <v>45683</v>
      </c>
      <c r="C270" s="2">
        <f t="shared" si="13"/>
        <v>45677</v>
      </c>
    </row>
    <row r="271" spans="2:3" ht="12.75" hidden="1">
      <c r="B271" s="2">
        <f t="shared" si="12"/>
        <v>45684</v>
      </c>
      <c r="C271" s="2">
        <f t="shared" si="13"/>
        <v>45677</v>
      </c>
    </row>
    <row r="272" spans="2:3" ht="12.75" hidden="1">
      <c r="B272" s="2">
        <f t="shared" si="12"/>
        <v>45685</v>
      </c>
      <c r="C272" s="2">
        <f t="shared" si="13"/>
        <v>45677</v>
      </c>
    </row>
    <row r="273" spans="2:3" ht="12.75" hidden="1">
      <c r="B273" s="2">
        <f t="shared" si="12"/>
        <v>45686</v>
      </c>
      <c r="C273" s="2">
        <f t="shared" si="13"/>
        <v>45677</v>
      </c>
    </row>
    <row r="274" spans="2:3" ht="12.75" hidden="1">
      <c r="B274" s="2">
        <f t="shared" si="12"/>
        <v>45687</v>
      </c>
      <c r="C274" s="2">
        <f t="shared" si="13"/>
        <v>45677</v>
      </c>
    </row>
    <row r="275" spans="2:3" ht="12.75" hidden="1">
      <c r="B275" s="2">
        <f t="shared" si="12"/>
        <v>45688</v>
      </c>
      <c r="C275" s="2">
        <f>C268+7</f>
        <v>45684</v>
      </c>
    </row>
    <row r="276" spans="2:3" ht="12.75" hidden="1">
      <c r="B276" s="2">
        <f t="shared" si="12"/>
        <v>45689</v>
      </c>
      <c r="C276" s="2">
        <f aca="true" t="shared" si="14" ref="C276:C281">C275</f>
        <v>45684</v>
      </c>
    </row>
    <row r="277" spans="2:3" ht="12.75" hidden="1">
      <c r="B277" s="2">
        <f t="shared" si="12"/>
        <v>45690</v>
      </c>
      <c r="C277" s="2">
        <f t="shared" si="14"/>
        <v>45684</v>
      </c>
    </row>
    <row r="278" spans="2:3" ht="12.75" hidden="1">
      <c r="B278" s="2">
        <f t="shared" si="12"/>
        <v>45691</v>
      </c>
      <c r="C278" s="2">
        <f t="shared" si="14"/>
        <v>45684</v>
      </c>
    </row>
    <row r="279" spans="2:3" ht="12.75" hidden="1">
      <c r="B279" s="2">
        <f t="shared" si="12"/>
        <v>45692</v>
      </c>
      <c r="C279" s="2">
        <f t="shared" si="14"/>
        <v>45684</v>
      </c>
    </row>
    <row r="280" spans="2:3" ht="12.75" hidden="1">
      <c r="B280" s="2">
        <f t="shared" si="12"/>
        <v>45693</v>
      </c>
      <c r="C280" s="2">
        <f t="shared" si="14"/>
        <v>45684</v>
      </c>
    </row>
    <row r="281" spans="2:3" ht="12.75" hidden="1">
      <c r="B281" s="2">
        <f t="shared" si="12"/>
        <v>45694</v>
      </c>
      <c r="C281" s="2">
        <f t="shared" si="14"/>
        <v>45684</v>
      </c>
    </row>
    <row r="282" spans="2:3" ht="12.75" hidden="1">
      <c r="B282" s="2">
        <f t="shared" si="12"/>
        <v>45695</v>
      </c>
      <c r="C282" s="2">
        <f>C275+7</f>
        <v>45691</v>
      </c>
    </row>
    <row r="283" spans="2:3" ht="12.75" hidden="1">
      <c r="B283" s="2">
        <f t="shared" si="12"/>
        <v>45696</v>
      </c>
      <c r="C283" s="2">
        <f aca="true" t="shared" si="15" ref="C283:C288">C282</f>
        <v>45691</v>
      </c>
    </row>
    <row r="284" spans="2:3" ht="12.75" hidden="1">
      <c r="B284" s="2">
        <f t="shared" si="12"/>
        <v>45697</v>
      </c>
      <c r="C284" s="2">
        <f t="shared" si="15"/>
        <v>45691</v>
      </c>
    </row>
    <row r="285" spans="2:3" ht="12.75" hidden="1">
      <c r="B285" s="2">
        <f t="shared" si="12"/>
        <v>45698</v>
      </c>
      <c r="C285" s="2">
        <f t="shared" si="15"/>
        <v>45691</v>
      </c>
    </row>
    <row r="286" spans="2:3" ht="12.75" hidden="1">
      <c r="B286" s="2">
        <f t="shared" si="12"/>
        <v>45699</v>
      </c>
      <c r="C286" s="2">
        <f t="shared" si="15"/>
        <v>45691</v>
      </c>
    </row>
    <row r="287" spans="2:3" ht="12.75" hidden="1">
      <c r="B287" s="2">
        <f t="shared" si="12"/>
        <v>45700</v>
      </c>
      <c r="C287" s="2">
        <f t="shared" si="15"/>
        <v>45691</v>
      </c>
    </row>
    <row r="288" spans="2:3" ht="12.75" hidden="1">
      <c r="B288" s="2">
        <f t="shared" si="12"/>
        <v>45701</v>
      </c>
      <c r="C288" s="2">
        <f t="shared" si="15"/>
        <v>45691</v>
      </c>
    </row>
    <row r="289" spans="2:3" ht="12.75" hidden="1">
      <c r="B289" s="2">
        <f t="shared" si="12"/>
        <v>45702</v>
      </c>
      <c r="C289" s="2">
        <f>C282+7</f>
        <v>45698</v>
      </c>
    </row>
    <row r="290" spans="2:3" ht="12.75" hidden="1">
      <c r="B290" s="2">
        <f t="shared" si="12"/>
        <v>45703</v>
      </c>
      <c r="C290" s="2">
        <f aca="true" t="shared" si="16" ref="C290:C295">C289</f>
        <v>45698</v>
      </c>
    </row>
    <row r="291" spans="2:3" ht="12.75" hidden="1">
      <c r="B291" s="2">
        <f t="shared" si="12"/>
        <v>45704</v>
      </c>
      <c r="C291" s="2">
        <f t="shared" si="16"/>
        <v>45698</v>
      </c>
    </row>
    <row r="292" spans="2:3" ht="12.75" hidden="1">
      <c r="B292" s="2">
        <f t="shared" si="12"/>
        <v>45705</v>
      </c>
      <c r="C292" s="2">
        <f t="shared" si="16"/>
        <v>45698</v>
      </c>
    </row>
    <row r="293" spans="2:3" ht="12.75" hidden="1">
      <c r="B293" s="2">
        <f t="shared" si="12"/>
        <v>45706</v>
      </c>
      <c r="C293" s="2">
        <f t="shared" si="16"/>
        <v>45698</v>
      </c>
    </row>
    <row r="294" spans="2:3" ht="12.75" hidden="1">
      <c r="B294" s="2">
        <f t="shared" si="12"/>
        <v>45707</v>
      </c>
      <c r="C294" s="2">
        <f t="shared" si="16"/>
        <v>45698</v>
      </c>
    </row>
    <row r="295" spans="2:3" ht="12.75" hidden="1">
      <c r="B295" s="2">
        <f t="shared" si="12"/>
        <v>45708</v>
      </c>
      <c r="C295" s="2">
        <f t="shared" si="16"/>
        <v>45698</v>
      </c>
    </row>
    <row r="296" spans="2:3" ht="12.75" hidden="1">
      <c r="B296" s="2">
        <f t="shared" si="12"/>
        <v>45709</v>
      </c>
      <c r="C296" s="2">
        <f>C289+7</f>
        <v>45705</v>
      </c>
    </row>
    <row r="297" spans="2:3" ht="12.75" hidden="1">
      <c r="B297" s="2">
        <f t="shared" si="12"/>
        <v>45710</v>
      </c>
      <c r="C297" s="2">
        <f aca="true" t="shared" si="17" ref="C297:C302">C296</f>
        <v>45705</v>
      </c>
    </row>
    <row r="298" spans="2:3" ht="12.75" hidden="1">
      <c r="B298" s="2">
        <f t="shared" si="12"/>
        <v>45711</v>
      </c>
      <c r="C298" s="2">
        <f t="shared" si="17"/>
        <v>45705</v>
      </c>
    </row>
    <row r="299" spans="2:3" ht="12.75" hidden="1">
      <c r="B299" s="2">
        <f t="shared" si="12"/>
        <v>45712</v>
      </c>
      <c r="C299" s="2">
        <f t="shared" si="17"/>
        <v>45705</v>
      </c>
    </row>
    <row r="300" spans="2:3" ht="12.75" hidden="1">
      <c r="B300" s="2">
        <f t="shared" si="12"/>
        <v>45713</v>
      </c>
      <c r="C300" s="2">
        <f t="shared" si="17"/>
        <v>45705</v>
      </c>
    </row>
    <row r="301" spans="2:3" ht="12.75" hidden="1">
      <c r="B301" s="2">
        <f t="shared" si="12"/>
        <v>45714</v>
      </c>
      <c r="C301" s="2">
        <f t="shared" si="17"/>
        <v>45705</v>
      </c>
    </row>
    <row r="302" spans="2:3" ht="12.75" hidden="1">
      <c r="B302" s="2">
        <f t="shared" si="12"/>
        <v>45715</v>
      </c>
      <c r="C302" s="2">
        <f t="shared" si="17"/>
        <v>45705</v>
      </c>
    </row>
    <row r="303" spans="2:3" ht="12.75" hidden="1">
      <c r="B303" s="2">
        <f t="shared" si="12"/>
        <v>45716</v>
      </c>
      <c r="C303" s="2">
        <f>C296+7</f>
        <v>45712</v>
      </c>
    </row>
    <row r="304" spans="2:3" ht="12.75" hidden="1">
      <c r="B304" s="2">
        <f t="shared" si="12"/>
        <v>45717</v>
      </c>
      <c r="C304" s="2">
        <f aca="true" t="shared" si="18" ref="C304:C309">C303</f>
        <v>45712</v>
      </c>
    </row>
    <row r="305" spans="2:3" ht="12.75" hidden="1">
      <c r="B305" s="2">
        <f t="shared" si="12"/>
        <v>45718</v>
      </c>
      <c r="C305" s="2">
        <f t="shared" si="18"/>
        <v>45712</v>
      </c>
    </row>
    <row r="306" spans="2:3" ht="12.75" hidden="1">
      <c r="B306" s="2">
        <f t="shared" si="12"/>
        <v>45719</v>
      </c>
      <c r="C306" s="2">
        <f t="shared" si="18"/>
        <v>45712</v>
      </c>
    </row>
    <row r="307" spans="2:3" ht="12.75" hidden="1">
      <c r="B307" s="2">
        <f t="shared" si="12"/>
        <v>45720</v>
      </c>
      <c r="C307" s="2">
        <f t="shared" si="18"/>
        <v>45712</v>
      </c>
    </row>
    <row r="308" spans="2:3" ht="12.75" hidden="1">
      <c r="B308" s="2">
        <f t="shared" si="12"/>
        <v>45721</v>
      </c>
      <c r="C308" s="2">
        <f t="shared" si="18"/>
        <v>45712</v>
      </c>
    </row>
    <row r="309" spans="2:3" ht="12.75" hidden="1">
      <c r="B309" s="2">
        <f t="shared" si="12"/>
        <v>45722</v>
      </c>
      <c r="C309" s="2">
        <f t="shared" si="18"/>
        <v>45712</v>
      </c>
    </row>
    <row r="310" spans="2:3" ht="12.75" hidden="1">
      <c r="B310" s="2">
        <f t="shared" si="12"/>
        <v>45723</v>
      </c>
      <c r="C310" s="2">
        <f>C303+7</f>
        <v>45719</v>
      </c>
    </row>
    <row r="311" spans="2:3" ht="12.75" hidden="1">
      <c r="B311" s="2">
        <f t="shared" si="12"/>
        <v>45724</v>
      </c>
      <c r="C311" s="2">
        <f aca="true" t="shared" si="19" ref="C311:C316">C310</f>
        <v>45719</v>
      </c>
    </row>
    <row r="312" spans="2:3" ht="12.75" hidden="1">
      <c r="B312" s="2">
        <f t="shared" si="12"/>
        <v>45725</v>
      </c>
      <c r="C312" s="2">
        <f t="shared" si="19"/>
        <v>45719</v>
      </c>
    </row>
    <row r="313" spans="2:3" ht="12.75" hidden="1">
      <c r="B313" s="2">
        <f t="shared" si="12"/>
        <v>45726</v>
      </c>
      <c r="C313" s="2">
        <f t="shared" si="19"/>
        <v>45719</v>
      </c>
    </row>
    <row r="314" spans="2:3" ht="12.75" hidden="1">
      <c r="B314" s="2">
        <f t="shared" si="12"/>
        <v>45727</v>
      </c>
      <c r="C314" s="2">
        <f t="shared" si="19"/>
        <v>45719</v>
      </c>
    </row>
    <row r="315" spans="2:3" ht="12.75" hidden="1">
      <c r="B315" s="2">
        <f t="shared" si="12"/>
        <v>45728</v>
      </c>
      <c r="C315" s="2">
        <f t="shared" si="19"/>
        <v>45719</v>
      </c>
    </row>
    <row r="316" spans="2:3" ht="12.75" hidden="1">
      <c r="B316" s="2">
        <f t="shared" si="12"/>
        <v>45729</v>
      </c>
      <c r="C316" s="2">
        <f t="shared" si="19"/>
        <v>45719</v>
      </c>
    </row>
    <row r="317" spans="2:3" ht="12.75" hidden="1">
      <c r="B317" s="2">
        <f t="shared" si="12"/>
        <v>45730</v>
      </c>
      <c r="C317" s="2">
        <f>C310+7</f>
        <v>45726</v>
      </c>
    </row>
    <row r="318" spans="2:3" ht="12.75" hidden="1">
      <c r="B318" s="2">
        <f t="shared" si="12"/>
        <v>45731</v>
      </c>
      <c r="C318" s="2">
        <f aca="true" t="shared" si="20" ref="C318:C323">C317</f>
        <v>45726</v>
      </c>
    </row>
    <row r="319" spans="2:3" ht="12.75" hidden="1">
      <c r="B319" s="2">
        <f t="shared" si="12"/>
        <v>45732</v>
      </c>
      <c r="C319" s="2">
        <f t="shared" si="20"/>
        <v>45726</v>
      </c>
    </row>
    <row r="320" spans="1:3" ht="12.75" hidden="1">
      <c r="A320" s="39" t="s">
        <v>63</v>
      </c>
      <c r="B320" s="2">
        <f t="shared" si="12"/>
        <v>45733</v>
      </c>
      <c r="C320" s="2">
        <f t="shared" si="20"/>
        <v>45726</v>
      </c>
    </row>
    <row r="321" spans="1:3" ht="12.75" hidden="1">
      <c r="A321" s="39" t="s">
        <v>86</v>
      </c>
      <c r="B321" s="2">
        <f t="shared" si="12"/>
        <v>45734</v>
      </c>
      <c r="C321" s="2">
        <f t="shared" si="20"/>
        <v>45726</v>
      </c>
    </row>
    <row r="322" spans="1:3" ht="12.75" hidden="1">
      <c r="A322" s="39" t="s">
        <v>117</v>
      </c>
      <c r="B322" s="2">
        <f t="shared" si="12"/>
        <v>45735</v>
      </c>
      <c r="C322" s="2">
        <f t="shared" si="20"/>
        <v>45726</v>
      </c>
    </row>
    <row r="323" spans="2:3" ht="12.75" hidden="1">
      <c r="B323" s="2">
        <f t="shared" si="12"/>
        <v>45736</v>
      </c>
      <c r="C323" s="2">
        <f t="shared" si="20"/>
        <v>45726</v>
      </c>
    </row>
    <row r="324" spans="2:3" ht="12.75" hidden="1">
      <c r="B324" s="2">
        <f t="shared" si="12"/>
        <v>45737</v>
      </c>
      <c r="C324" s="2">
        <f>C317+7</f>
        <v>45733</v>
      </c>
    </row>
    <row r="325" spans="2:3" ht="12.75" hidden="1">
      <c r="B325" s="2">
        <f t="shared" si="12"/>
        <v>45738</v>
      </c>
      <c r="C325" s="2">
        <f aca="true" t="shared" si="21" ref="C325:C330">C324</f>
        <v>45733</v>
      </c>
    </row>
    <row r="326" spans="2:3" ht="12.75" hidden="1">
      <c r="B326" s="2">
        <f t="shared" si="12"/>
        <v>45739</v>
      </c>
      <c r="C326" s="2">
        <f t="shared" si="21"/>
        <v>45733</v>
      </c>
    </row>
    <row r="327" spans="2:3" ht="12.75" hidden="1">
      <c r="B327" s="2">
        <f t="shared" si="12"/>
        <v>45740</v>
      </c>
      <c r="C327" s="2">
        <f t="shared" si="21"/>
        <v>45733</v>
      </c>
    </row>
    <row r="328" spans="2:3" ht="12.75" hidden="1">
      <c r="B328" s="2">
        <f t="shared" si="12"/>
        <v>45741</v>
      </c>
      <c r="C328" s="2">
        <f t="shared" si="21"/>
        <v>45733</v>
      </c>
    </row>
    <row r="329" spans="2:3" ht="12.75" hidden="1">
      <c r="B329" s="2">
        <f t="shared" si="12"/>
        <v>45742</v>
      </c>
      <c r="C329" s="2">
        <f t="shared" si="21"/>
        <v>45733</v>
      </c>
    </row>
    <row r="330" spans="2:3" ht="12.75" hidden="1">
      <c r="B330" s="2">
        <f t="shared" si="12"/>
        <v>45743</v>
      </c>
      <c r="C330" s="2">
        <f t="shared" si="21"/>
        <v>45733</v>
      </c>
    </row>
    <row r="331" spans="2:3" ht="12.75" hidden="1">
      <c r="B331" s="2">
        <f t="shared" si="12"/>
        <v>45744</v>
      </c>
      <c r="C331" s="2">
        <f>C324+7</f>
        <v>45740</v>
      </c>
    </row>
    <row r="332" spans="2:3" ht="12.75" hidden="1">
      <c r="B332" s="2">
        <f aca="true" t="shared" si="22" ref="B332:B395">B331+1</f>
        <v>45745</v>
      </c>
      <c r="C332" s="2">
        <f aca="true" t="shared" si="23" ref="C332:C337">C331</f>
        <v>45740</v>
      </c>
    </row>
    <row r="333" spans="2:3" ht="12.75" hidden="1">
      <c r="B333" s="2">
        <f t="shared" si="22"/>
        <v>45746</v>
      </c>
      <c r="C333" s="2">
        <f t="shared" si="23"/>
        <v>45740</v>
      </c>
    </row>
    <row r="334" spans="2:3" ht="12.75" hidden="1">
      <c r="B334" s="2">
        <f t="shared" si="22"/>
        <v>45747</v>
      </c>
      <c r="C334" s="2">
        <f t="shared" si="23"/>
        <v>45740</v>
      </c>
    </row>
    <row r="335" spans="2:3" ht="12.75" hidden="1">
      <c r="B335" s="2">
        <f t="shared" si="22"/>
        <v>45748</v>
      </c>
      <c r="C335" s="2">
        <f t="shared" si="23"/>
        <v>45740</v>
      </c>
    </row>
    <row r="336" spans="2:3" ht="12.75" hidden="1">
      <c r="B336" s="2">
        <f t="shared" si="22"/>
        <v>45749</v>
      </c>
      <c r="C336" s="2">
        <f t="shared" si="23"/>
        <v>45740</v>
      </c>
    </row>
    <row r="337" spans="2:3" ht="12.75" hidden="1">
      <c r="B337" s="2">
        <f t="shared" si="22"/>
        <v>45750</v>
      </c>
      <c r="C337" s="2">
        <f t="shared" si="23"/>
        <v>45740</v>
      </c>
    </row>
    <row r="338" spans="2:3" ht="12.75" hidden="1">
      <c r="B338" s="2">
        <f t="shared" si="22"/>
        <v>45751</v>
      </c>
      <c r="C338" s="2">
        <f>C331+7</f>
        <v>45747</v>
      </c>
    </row>
    <row r="339" spans="2:3" ht="12.75" hidden="1">
      <c r="B339" s="2">
        <f t="shared" si="22"/>
        <v>45752</v>
      </c>
      <c r="C339" s="2">
        <f aca="true" t="shared" si="24" ref="C339:C344">C338</f>
        <v>45747</v>
      </c>
    </row>
    <row r="340" spans="2:3" ht="12.75" hidden="1">
      <c r="B340" s="2">
        <f t="shared" si="22"/>
        <v>45753</v>
      </c>
      <c r="C340" s="2">
        <f t="shared" si="24"/>
        <v>45747</v>
      </c>
    </row>
    <row r="341" spans="2:3" ht="12.75" hidden="1">
      <c r="B341" s="2">
        <f t="shared" si="22"/>
        <v>45754</v>
      </c>
      <c r="C341" s="2">
        <f t="shared" si="24"/>
        <v>45747</v>
      </c>
    </row>
    <row r="342" spans="2:3" ht="12.75" hidden="1">
      <c r="B342" s="2">
        <f t="shared" si="22"/>
        <v>45755</v>
      </c>
      <c r="C342" s="2">
        <f t="shared" si="24"/>
        <v>45747</v>
      </c>
    </row>
    <row r="343" spans="2:3" ht="12.75" hidden="1">
      <c r="B343" s="2">
        <f t="shared" si="22"/>
        <v>45756</v>
      </c>
      <c r="C343" s="2">
        <f t="shared" si="24"/>
        <v>45747</v>
      </c>
    </row>
    <row r="344" spans="2:3" ht="12.75" hidden="1">
      <c r="B344" s="2">
        <f t="shared" si="22"/>
        <v>45757</v>
      </c>
      <c r="C344" s="2">
        <f t="shared" si="24"/>
        <v>45747</v>
      </c>
    </row>
    <row r="345" spans="2:3" ht="12.75" hidden="1">
      <c r="B345" s="2">
        <f t="shared" si="22"/>
        <v>45758</v>
      </c>
      <c r="C345" s="2">
        <f>C338+7</f>
        <v>45754</v>
      </c>
    </row>
    <row r="346" spans="2:3" ht="12.75" hidden="1">
      <c r="B346" s="2">
        <f t="shared" si="22"/>
        <v>45759</v>
      </c>
      <c r="C346" s="2">
        <f aca="true" t="shared" si="25" ref="C346:C351">C345</f>
        <v>45754</v>
      </c>
    </row>
    <row r="347" spans="2:3" ht="12.75" hidden="1">
      <c r="B347" s="2">
        <f t="shared" si="22"/>
        <v>45760</v>
      </c>
      <c r="C347" s="2">
        <f t="shared" si="25"/>
        <v>45754</v>
      </c>
    </row>
    <row r="348" spans="2:3" ht="12.75" hidden="1">
      <c r="B348" s="2">
        <f t="shared" si="22"/>
        <v>45761</v>
      </c>
      <c r="C348" s="2">
        <f t="shared" si="25"/>
        <v>45754</v>
      </c>
    </row>
    <row r="349" spans="2:3" ht="12.75" hidden="1">
      <c r="B349" s="2">
        <f t="shared" si="22"/>
        <v>45762</v>
      </c>
      <c r="C349" s="2">
        <f t="shared" si="25"/>
        <v>45754</v>
      </c>
    </row>
    <row r="350" spans="2:3" ht="12.75" hidden="1">
      <c r="B350" s="2">
        <f t="shared" si="22"/>
        <v>45763</v>
      </c>
      <c r="C350" s="2">
        <f t="shared" si="25"/>
        <v>45754</v>
      </c>
    </row>
    <row r="351" spans="2:3" ht="12.75" hidden="1">
      <c r="B351" s="2">
        <f t="shared" si="22"/>
        <v>45764</v>
      </c>
      <c r="C351" s="2">
        <f t="shared" si="25"/>
        <v>45754</v>
      </c>
    </row>
    <row r="352" spans="2:3" ht="12.75" hidden="1">
      <c r="B352" s="2">
        <f t="shared" si="22"/>
        <v>45765</v>
      </c>
      <c r="C352" s="2">
        <v>45754</v>
      </c>
    </row>
    <row r="353" spans="2:3" ht="12.75" hidden="1">
      <c r="B353" s="2">
        <f t="shared" si="22"/>
        <v>45766</v>
      </c>
      <c r="C353" s="2">
        <v>45761</v>
      </c>
    </row>
    <row r="354" spans="2:3" ht="12.75" hidden="1">
      <c r="B354" s="2">
        <f t="shared" si="22"/>
        <v>45767</v>
      </c>
      <c r="C354" s="2">
        <f>C353</f>
        <v>45761</v>
      </c>
    </row>
    <row r="355" spans="2:3" ht="12.75" hidden="1">
      <c r="B355" s="2">
        <f t="shared" si="22"/>
        <v>45768</v>
      </c>
      <c r="C355" s="2">
        <f>C354</f>
        <v>45761</v>
      </c>
    </row>
    <row r="356" spans="2:3" ht="12.75" hidden="1">
      <c r="B356" s="2">
        <f t="shared" si="22"/>
        <v>45769</v>
      </c>
      <c r="C356" s="2">
        <f>C355</f>
        <v>45761</v>
      </c>
    </row>
    <row r="357" spans="2:3" ht="12.75" hidden="1">
      <c r="B357" s="2">
        <f t="shared" si="22"/>
        <v>45770</v>
      </c>
      <c r="C357" s="2">
        <f>C356</f>
        <v>45761</v>
      </c>
    </row>
    <row r="358" spans="2:3" ht="12.75" hidden="1">
      <c r="B358" s="2">
        <f t="shared" si="22"/>
        <v>45771</v>
      </c>
      <c r="C358" s="2">
        <f>C357</f>
        <v>45761</v>
      </c>
    </row>
    <row r="359" spans="2:3" ht="12.75" hidden="1">
      <c r="B359" s="2">
        <f t="shared" si="22"/>
        <v>45772</v>
      </c>
      <c r="C359" s="2">
        <v>45769</v>
      </c>
    </row>
    <row r="360" spans="2:3" ht="12.75" hidden="1">
      <c r="B360" s="2">
        <f t="shared" si="22"/>
        <v>45773</v>
      </c>
      <c r="C360" s="2">
        <f aca="true" t="shared" si="26" ref="C360:C365">C359</f>
        <v>45769</v>
      </c>
    </row>
    <row r="361" spans="2:3" ht="12.75" hidden="1">
      <c r="B361" s="2">
        <f t="shared" si="22"/>
        <v>45774</v>
      </c>
      <c r="C361" s="2">
        <f t="shared" si="26"/>
        <v>45769</v>
      </c>
    </row>
    <row r="362" spans="2:3" ht="12.75" hidden="1">
      <c r="B362" s="2">
        <f t="shared" si="22"/>
        <v>45775</v>
      </c>
      <c r="C362" s="2">
        <f t="shared" si="26"/>
        <v>45769</v>
      </c>
    </row>
    <row r="363" spans="2:3" ht="12.75" hidden="1">
      <c r="B363" s="2">
        <f t="shared" si="22"/>
        <v>45776</v>
      </c>
      <c r="C363" s="2">
        <f t="shared" si="26"/>
        <v>45769</v>
      </c>
    </row>
    <row r="364" spans="2:3" ht="12.75" hidden="1">
      <c r="B364" s="2">
        <f t="shared" si="22"/>
        <v>45777</v>
      </c>
      <c r="C364" s="2">
        <f t="shared" si="26"/>
        <v>45769</v>
      </c>
    </row>
    <row r="365" spans="2:3" ht="12.75" hidden="1">
      <c r="B365" s="2">
        <f t="shared" si="22"/>
        <v>45778</v>
      </c>
      <c r="C365" s="2">
        <f t="shared" si="26"/>
        <v>45769</v>
      </c>
    </row>
    <row r="366" spans="2:3" ht="12.75" hidden="1">
      <c r="B366" s="2">
        <f t="shared" si="22"/>
        <v>45779</v>
      </c>
      <c r="C366" s="2">
        <f>C359+6</f>
        <v>45775</v>
      </c>
    </row>
    <row r="367" spans="2:3" ht="12.75" hidden="1">
      <c r="B367" s="2">
        <f t="shared" si="22"/>
        <v>45780</v>
      </c>
      <c r="C367" s="2">
        <f aca="true" t="shared" si="27" ref="C367:C372">C366</f>
        <v>45775</v>
      </c>
    </row>
    <row r="368" spans="2:3" ht="12.75" hidden="1">
      <c r="B368" s="2">
        <f t="shared" si="22"/>
        <v>45781</v>
      </c>
      <c r="C368" s="2">
        <f t="shared" si="27"/>
        <v>45775</v>
      </c>
    </row>
    <row r="369" spans="2:3" ht="12.75" hidden="1">
      <c r="B369" s="2">
        <f t="shared" si="22"/>
        <v>45782</v>
      </c>
      <c r="C369" s="2">
        <f t="shared" si="27"/>
        <v>45775</v>
      </c>
    </row>
    <row r="370" spans="2:3" ht="12.75" hidden="1">
      <c r="B370" s="2">
        <f t="shared" si="22"/>
        <v>45783</v>
      </c>
      <c r="C370" s="2">
        <f t="shared" si="27"/>
        <v>45775</v>
      </c>
    </row>
    <row r="371" spans="2:3" ht="12.75" hidden="1">
      <c r="B371" s="2">
        <f t="shared" si="22"/>
        <v>45784</v>
      </c>
      <c r="C371" s="2">
        <f t="shared" si="27"/>
        <v>45775</v>
      </c>
    </row>
    <row r="372" spans="2:3" ht="12.75" hidden="1">
      <c r="B372" s="2">
        <f t="shared" si="22"/>
        <v>45785</v>
      </c>
      <c r="C372" s="2">
        <f t="shared" si="27"/>
        <v>45775</v>
      </c>
    </row>
    <row r="373" spans="2:3" ht="12.75" hidden="1">
      <c r="B373" s="2">
        <f t="shared" si="22"/>
        <v>45786</v>
      </c>
      <c r="C373" s="2">
        <v>45783</v>
      </c>
    </row>
    <row r="374" spans="2:3" ht="12.75" hidden="1">
      <c r="B374" s="2">
        <f t="shared" si="22"/>
        <v>45787</v>
      </c>
      <c r="C374" s="2">
        <f aca="true" t="shared" si="28" ref="C374:C379">C373</f>
        <v>45783</v>
      </c>
    </row>
    <row r="375" spans="2:3" ht="12.75" hidden="1">
      <c r="B375" s="2">
        <f t="shared" si="22"/>
        <v>45788</v>
      </c>
      <c r="C375" s="2">
        <f t="shared" si="28"/>
        <v>45783</v>
      </c>
    </row>
    <row r="376" spans="2:3" ht="12.75" hidden="1">
      <c r="B376" s="2">
        <f t="shared" si="22"/>
        <v>45789</v>
      </c>
      <c r="C376" s="2">
        <f t="shared" si="28"/>
        <v>45783</v>
      </c>
    </row>
    <row r="377" spans="2:3" ht="12.75" hidden="1">
      <c r="B377" s="2">
        <f t="shared" si="22"/>
        <v>45790</v>
      </c>
      <c r="C377" s="2">
        <f t="shared" si="28"/>
        <v>45783</v>
      </c>
    </row>
    <row r="378" spans="2:3" ht="12.75" hidden="1">
      <c r="B378" s="2">
        <f t="shared" si="22"/>
        <v>45791</v>
      </c>
      <c r="C378" s="2">
        <f t="shared" si="28"/>
        <v>45783</v>
      </c>
    </row>
    <row r="379" spans="2:3" ht="12.75" hidden="1">
      <c r="B379" s="2">
        <f t="shared" si="22"/>
        <v>45792</v>
      </c>
      <c r="C379" s="2">
        <f t="shared" si="28"/>
        <v>45783</v>
      </c>
    </row>
    <row r="380" spans="2:3" ht="12.75" hidden="1">
      <c r="B380" s="2">
        <f t="shared" si="22"/>
        <v>45793</v>
      </c>
      <c r="C380" s="2">
        <f>C373+6</f>
        <v>45789</v>
      </c>
    </row>
    <row r="381" spans="2:3" ht="12.75" hidden="1">
      <c r="B381" s="2">
        <f t="shared" si="22"/>
        <v>45794</v>
      </c>
      <c r="C381" s="2">
        <f aca="true" t="shared" si="29" ref="C381:C386">C380</f>
        <v>45789</v>
      </c>
    </row>
    <row r="382" spans="2:3" ht="12.75" hidden="1">
      <c r="B382" s="2">
        <f t="shared" si="22"/>
        <v>45795</v>
      </c>
      <c r="C382" s="2">
        <f t="shared" si="29"/>
        <v>45789</v>
      </c>
    </row>
    <row r="383" spans="2:3" ht="12.75" hidden="1">
      <c r="B383" s="2">
        <f t="shared" si="22"/>
        <v>45796</v>
      </c>
      <c r="C383" s="2">
        <f t="shared" si="29"/>
        <v>45789</v>
      </c>
    </row>
    <row r="384" spans="2:3" ht="12.75" hidden="1">
      <c r="B384" s="2">
        <f t="shared" si="22"/>
        <v>45797</v>
      </c>
      <c r="C384" s="2">
        <f t="shared" si="29"/>
        <v>45789</v>
      </c>
    </row>
    <row r="385" spans="2:3" ht="12.75" hidden="1">
      <c r="B385" s="2">
        <f t="shared" si="22"/>
        <v>45798</v>
      </c>
      <c r="C385" s="2">
        <f t="shared" si="29"/>
        <v>45789</v>
      </c>
    </row>
    <row r="386" spans="2:3" ht="12.75" hidden="1">
      <c r="B386" s="2">
        <f t="shared" si="22"/>
        <v>45799</v>
      </c>
      <c r="C386" s="2">
        <f t="shared" si="29"/>
        <v>45789</v>
      </c>
    </row>
    <row r="387" spans="2:3" ht="12.75" hidden="1">
      <c r="B387" s="2">
        <f t="shared" si="22"/>
        <v>45800</v>
      </c>
      <c r="C387" s="2">
        <f>C380+7</f>
        <v>45796</v>
      </c>
    </row>
    <row r="388" spans="2:3" ht="12.75" hidden="1">
      <c r="B388" s="2">
        <f t="shared" si="22"/>
        <v>45801</v>
      </c>
      <c r="C388" s="2">
        <f aca="true" t="shared" si="30" ref="C388:C393">C387</f>
        <v>45796</v>
      </c>
    </row>
    <row r="389" spans="2:3" ht="12.75" hidden="1">
      <c r="B389" s="2">
        <f t="shared" si="22"/>
        <v>45802</v>
      </c>
      <c r="C389" s="2">
        <f t="shared" si="30"/>
        <v>45796</v>
      </c>
    </row>
    <row r="390" spans="2:3" ht="12.75" hidden="1">
      <c r="B390" s="2">
        <f t="shared" si="22"/>
        <v>45803</v>
      </c>
      <c r="C390" s="2">
        <f t="shared" si="30"/>
        <v>45796</v>
      </c>
    </row>
    <row r="391" spans="2:3" ht="12.75" hidden="1">
      <c r="B391" s="2">
        <f t="shared" si="22"/>
        <v>45804</v>
      </c>
      <c r="C391" s="2">
        <f t="shared" si="30"/>
        <v>45796</v>
      </c>
    </row>
    <row r="392" spans="2:3" ht="12.75" hidden="1">
      <c r="B392" s="2">
        <f t="shared" si="22"/>
        <v>45805</v>
      </c>
      <c r="C392" s="2">
        <f t="shared" si="30"/>
        <v>45796</v>
      </c>
    </row>
    <row r="393" spans="2:3" ht="12.75" hidden="1">
      <c r="B393" s="2">
        <f t="shared" si="22"/>
        <v>45806</v>
      </c>
      <c r="C393" s="2">
        <f t="shared" si="30"/>
        <v>45796</v>
      </c>
    </row>
    <row r="394" spans="2:3" ht="12.75" hidden="1">
      <c r="B394" s="2">
        <f t="shared" si="22"/>
        <v>45807</v>
      </c>
      <c r="C394" s="2">
        <v>45804</v>
      </c>
    </row>
    <row r="395" spans="2:3" ht="12.75" hidden="1">
      <c r="B395" s="2">
        <f t="shared" si="22"/>
        <v>45808</v>
      </c>
      <c r="C395" s="2">
        <f aca="true" t="shared" si="31" ref="C395:C400">C394</f>
        <v>45804</v>
      </c>
    </row>
    <row r="396" spans="2:3" ht="12.75" hidden="1">
      <c r="B396" s="2">
        <f aca="true" t="shared" si="32" ref="B396:B447">B395+1</f>
        <v>45809</v>
      </c>
      <c r="C396" s="2">
        <f t="shared" si="31"/>
        <v>45804</v>
      </c>
    </row>
    <row r="397" spans="2:3" ht="12.75" hidden="1">
      <c r="B397" s="2">
        <f t="shared" si="32"/>
        <v>45810</v>
      </c>
      <c r="C397" s="2">
        <f t="shared" si="31"/>
        <v>45804</v>
      </c>
    </row>
    <row r="398" spans="2:3" ht="12.75" hidden="1">
      <c r="B398" s="2">
        <f t="shared" si="32"/>
        <v>45811</v>
      </c>
      <c r="C398" s="2">
        <f t="shared" si="31"/>
        <v>45804</v>
      </c>
    </row>
    <row r="399" spans="2:3" ht="12.75" hidden="1">
      <c r="B399" s="2">
        <f t="shared" si="32"/>
        <v>45812</v>
      </c>
      <c r="C399" s="2">
        <f t="shared" si="31"/>
        <v>45804</v>
      </c>
    </row>
    <row r="400" spans="2:3" ht="12.75" hidden="1">
      <c r="B400" s="2">
        <f t="shared" si="32"/>
        <v>45813</v>
      </c>
      <c r="C400" s="2">
        <f t="shared" si="31"/>
        <v>45804</v>
      </c>
    </row>
    <row r="401" spans="2:3" ht="12.75" hidden="1">
      <c r="B401" s="2">
        <f t="shared" si="32"/>
        <v>45814</v>
      </c>
      <c r="C401" s="2">
        <f>C394+6</f>
        <v>45810</v>
      </c>
    </row>
    <row r="402" spans="2:3" ht="12.75" hidden="1">
      <c r="B402" s="2">
        <f t="shared" si="32"/>
        <v>45815</v>
      </c>
      <c r="C402" s="2">
        <f aca="true" t="shared" si="33" ref="C402:C407">C401</f>
        <v>45810</v>
      </c>
    </row>
    <row r="403" spans="2:3" ht="12.75" hidden="1">
      <c r="B403" s="2">
        <f t="shared" si="32"/>
        <v>45816</v>
      </c>
      <c r="C403" s="2">
        <f t="shared" si="33"/>
        <v>45810</v>
      </c>
    </row>
    <row r="404" spans="2:3" ht="12.75" hidden="1">
      <c r="B404" s="2">
        <f t="shared" si="32"/>
        <v>45817</v>
      </c>
      <c r="C404" s="2">
        <f t="shared" si="33"/>
        <v>45810</v>
      </c>
    </row>
    <row r="405" spans="2:3" ht="12.75" hidden="1">
      <c r="B405" s="2">
        <f t="shared" si="32"/>
        <v>45818</v>
      </c>
      <c r="C405" s="2">
        <f t="shared" si="33"/>
        <v>45810</v>
      </c>
    </row>
    <row r="406" spans="2:3" ht="12.75" hidden="1">
      <c r="B406" s="2">
        <f t="shared" si="32"/>
        <v>45819</v>
      </c>
      <c r="C406" s="2">
        <f t="shared" si="33"/>
        <v>45810</v>
      </c>
    </row>
    <row r="407" spans="2:3" ht="12.75" hidden="1">
      <c r="B407" s="2">
        <f t="shared" si="32"/>
        <v>45820</v>
      </c>
      <c r="C407" s="2">
        <f t="shared" si="33"/>
        <v>45810</v>
      </c>
    </row>
    <row r="408" spans="2:3" ht="12.75" hidden="1">
      <c r="B408" s="2">
        <f t="shared" si="32"/>
        <v>45821</v>
      </c>
      <c r="C408" s="2">
        <f>C401+7</f>
        <v>45817</v>
      </c>
    </row>
    <row r="409" spans="2:3" ht="12.75" hidden="1">
      <c r="B409" s="2">
        <f t="shared" si="32"/>
        <v>45822</v>
      </c>
      <c r="C409" s="2">
        <f aca="true" t="shared" si="34" ref="C409:C414">C408</f>
        <v>45817</v>
      </c>
    </row>
    <row r="410" spans="2:3" ht="12.75" hidden="1">
      <c r="B410" s="2">
        <f t="shared" si="32"/>
        <v>45823</v>
      </c>
      <c r="C410" s="2">
        <f t="shared" si="34"/>
        <v>45817</v>
      </c>
    </row>
    <row r="411" spans="2:3" ht="12.75" hidden="1">
      <c r="B411" s="2">
        <f t="shared" si="32"/>
        <v>45824</v>
      </c>
      <c r="C411" s="2">
        <f t="shared" si="34"/>
        <v>45817</v>
      </c>
    </row>
    <row r="412" spans="2:3" ht="12.75" hidden="1">
      <c r="B412" s="2">
        <f t="shared" si="32"/>
        <v>45825</v>
      </c>
      <c r="C412" s="2">
        <f t="shared" si="34"/>
        <v>45817</v>
      </c>
    </row>
    <row r="413" spans="2:3" ht="12.75" hidden="1">
      <c r="B413" s="2">
        <f t="shared" si="32"/>
        <v>45826</v>
      </c>
      <c r="C413" s="2">
        <f t="shared" si="34"/>
        <v>45817</v>
      </c>
    </row>
    <row r="414" spans="2:3" ht="12.75" hidden="1">
      <c r="B414" s="2">
        <f t="shared" si="32"/>
        <v>45827</v>
      </c>
      <c r="C414" s="2">
        <f t="shared" si="34"/>
        <v>45817</v>
      </c>
    </row>
    <row r="415" spans="2:3" ht="12.75" hidden="1">
      <c r="B415" s="2">
        <f t="shared" si="32"/>
        <v>45828</v>
      </c>
      <c r="C415" s="2">
        <f>C408+7</f>
        <v>45824</v>
      </c>
    </row>
    <row r="416" spans="2:3" ht="12.75" hidden="1">
      <c r="B416" s="2">
        <f t="shared" si="32"/>
        <v>45829</v>
      </c>
      <c r="C416" s="2">
        <f aca="true" t="shared" si="35" ref="C416:C421">C415</f>
        <v>45824</v>
      </c>
    </row>
    <row r="417" spans="2:3" ht="12.75" hidden="1">
      <c r="B417" s="2">
        <f t="shared" si="32"/>
        <v>45830</v>
      </c>
      <c r="C417" s="2">
        <f t="shared" si="35"/>
        <v>45824</v>
      </c>
    </row>
    <row r="418" spans="2:3" ht="12.75" hidden="1">
      <c r="B418" s="2">
        <f t="shared" si="32"/>
        <v>45831</v>
      </c>
      <c r="C418" s="2">
        <f t="shared" si="35"/>
        <v>45824</v>
      </c>
    </row>
    <row r="419" spans="2:3" ht="12.75" hidden="1">
      <c r="B419" s="2">
        <f t="shared" si="32"/>
        <v>45832</v>
      </c>
      <c r="C419" s="2">
        <f t="shared" si="35"/>
        <v>45824</v>
      </c>
    </row>
    <row r="420" spans="2:3" ht="12.75" hidden="1">
      <c r="B420" s="2">
        <f t="shared" si="32"/>
        <v>45833</v>
      </c>
      <c r="C420" s="2">
        <f t="shared" si="35"/>
        <v>45824</v>
      </c>
    </row>
    <row r="421" spans="2:3" ht="12.75" hidden="1">
      <c r="B421" s="2">
        <f t="shared" si="32"/>
        <v>45834</v>
      </c>
      <c r="C421" s="2">
        <f t="shared" si="35"/>
        <v>45824</v>
      </c>
    </row>
    <row r="422" spans="2:3" ht="12.75" hidden="1">
      <c r="B422" s="2">
        <f t="shared" si="32"/>
        <v>45835</v>
      </c>
      <c r="C422" s="2">
        <f>C415+7</f>
        <v>45831</v>
      </c>
    </row>
    <row r="423" spans="2:3" ht="12.75" hidden="1">
      <c r="B423" s="2">
        <f t="shared" si="32"/>
        <v>45836</v>
      </c>
      <c r="C423" s="2">
        <f aca="true" t="shared" si="36" ref="C423:C428">C422</f>
        <v>45831</v>
      </c>
    </row>
    <row r="424" spans="2:3" ht="12.75" hidden="1">
      <c r="B424" s="2">
        <f t="shared" si="32"/>
        <v>45837</v>
      </c>
      <c r="C424" s="2">
        <f t="shared" si="36"/>
        <v>45831</v>
      </c>
    </row>
    <row r="425" spans="2:3" ht="12.75" hidden="1">
      <c r="B425" s="2">
        <f t="shared" si="32"/>
        <v>45838</v>
      </c>
      <c r="C425" s="2">
        <f t="shared" si="36"/>
        <v>45831</v>
      </c>
    </row>
    <row r="426" spans="2:3" ht="12.75" hidden="1">
      <c r="B426" s="2">
        <f t="shared" si="32"/>
        <v>45839</v>
      </c>
      <c r="C426" s="2">
        <f t="shared" si="36"/>
        <v>45831</v>
      </c>
    </row>
    <row r="427" spans="2:3" ht="12.75" hidden="1">
      <c r="B427" s="2">
        <f t="shared" si="32"/>
        <v>45840</v>
      </c>
      <c r="C427" s="2">
        <f t="shared" si="36"/>
        <v>45831</v>
      </c>
    </row>
    <row r="428" spans="2:3" ht="12.75" hidden="1">
      <c r="B428" s="2">
        <f t="shared" si="32"/>
        <v>45841</v>
      </c>
      <c r="C428" s="2">
        <f t="shared" si="36"/>
        <v>45831</v>
      </c>
    </row>
    <row r="429" spans="2:3" ht="12.75" hidden="1">
      <c r="B429" s="2">
        <f t="shared" si="32"/>
        <v>45842</v>
      </c>
      <c r="C429" s="2">
        <f>C422+7</f>
        <v>45838</v>
      </c>
    </row>
    <row r="430" spans="2:3" ht="12.75" hidden="1">
      <c r="B430" s="2">
        <f t="shared" si="32"/>
        <v>45843</v>
      </c>
      <c r="C430" s="2">
        <f aca="true" t="shared" si="37" ref="C430:C435">C429</f>
        <v>45838</v>
      </c>
    </row>
    <row r="431" spans="2:3" ht="12.75" hidden="1">
      <c r="B431" s="2">
        <f t="shared" si="32"/>
        <v>45844</v>
      </c>
      <c r="C431" s="2">
        <f t="shared" si="37"/>
        <v>45838</v>
      </c>
    </row>
    <row r="432" spans="2:3" ht="12.75" hidden="1">
      <c r="B432" s="2">
        <f t="shared" si="32"/>
        <v>45845</v>
      </c>
      <c r="C432" s="2">
        <f t="shared" si="37"/>
        <v>45838</v>
      </c>
    </row>
    <row r="433" spans="2:3" ht="12.75" hidden="1">
      <c r="B433" s="2">
        <f t="shared" si="32"/>
        <v>45846</v>
      </c>
      <c r="C433" s="2">
        <f t="shared" si="37"/>
        <v>45838</v>
      </c>
    </row>
    <row r="434" spans="2:3" ht="12.75" hidden="1">
      <c r="B434" s="2">
        <f t="shared" si="32"/>
        <v>45847</v>
      </c>
      <c r="C434" s="2">
        <f t="shared" si="37"/>
        <v>45838</v>
      </c>
    </row>
    <row r="435" spans="2:3" ht="12.75" hidden="1">
      <c r="B435" s="2">
        <f t="shared" si="32"/>
        <v>45848</v>
      </c>
      <c r="C435" s="2">
        <f t="shared" si="37"/>
        <v>45838</v>
      </c>
    </row>
    <row r="436" spans="2:3" ht="12.75" hidden="1">
      <c r="B436" s="2">
        <f t="shared" si="32"/>
        <v>45849</v>
      </c>
      <c r="C436" s="2">
        <f>C429+7</f>
        <v>45845</v>
      </c>
    </row>
    <row r="437" spans="2:3" ht="12.75" hidden="1">
      <c r="B437" s="2">
        <f t="shared" si="32"/>
        <v>45850</v>
      </c>
      <c r="C437" s="2">
        <f aca="true" t="shared" si="38" ref="C437:C442">C436</f>
        <v>45845</v>
      </c>
    </row>
    <row r="438" spans="2:3" ht="12.75" hidden="1">
      <c r="B438" s="2">
        <f t="shared" si="32"/>
        <v>45851</v>
      </c>
      <c r="C438" s="2">
        <f t="shared" si="38"/>
        <v>45845</v>
      </c>
    </row>
    <row r="439" spans="2:3" ht="12.75" hidden="1">
      <c r="B439" s="2">
        <f t="shared" si="32"/>
        <v>45852</v>
      </c>
      <c r="C439" s="2">
        <f t="shared" si="38"/>
        <v>45845</v>
      </c>
    </row>
    <row r="440" spans="2:3" ht="12.75" hidden="1">
      <c r="B440" s="2">
        <f t="shared" si="32"/>
        <v>45853</v>
      </c>
      <c r="C440" s="2">
        <f t="shared" si="38"/>
        <v>45845</v>
      </c>
    </row>
    <row r="441" spans="2:3" ht="12.75" hidden="1">
      <c r="B441" s="2">
        <f t="shared" si="32"/>
        <v>45854</v>
      </c>
      <c r="C441" s="2">
        <f t="shared" si="38"/>
        <v>45845</v>
      </c>
    </row>
    <row r="442" spans="2:3" ht="12.75" hidden="1">
      <c r="B442" s="2">
        <f t="shared" si="32"/>
        <v>45855</v>
      </c>
      <c r="C442" s="2">
        <f t="shared" si="38"/>
        <v>45845</v>
      </c>
    </row>
    <row r="443" spans="2:3" ht="12.75" hidden="1">
      <c r="B443" s="2">
        <f t="shared" si="32"/>
        <v>45856</v>
      </c>
      <c r="C443" s="2">
        <f>C436+7</f>
        <v>45852</v>
      </c>
    </row>
    <row r="444" spans="2:3" ht="12.75" hidden="1">
      <c r="B444" s="2">
        <f t="shared" si="32"/>
        <v>45857</v>
      </c>
      <c r="C444" s="2">
        <f>C443</f>
        <v>45852</v>
      </c>
    </row>
    <row r="445" spans="2:3" ht="12.75" hidden="1">
      <c r="B445" s="2">
        <f t="shared" si="32"/>
        <v>45858</v>
      </c>
      <c r="C445" s="2">
        <f>C444</f>
        <v>45852</v>
      </c>
    </row>
    <row r="446" spans="2:3" ht="12.75" hidden="1">
      <c r="B446" s="2">
        <f t="shared" si="32"/>
        <v>45859</v>
      </c>
      <c r="C446" s="2">
        <f>C445</f>
        <v>45852</v>
      </c>
    </row>
    <row r="447" spans="2:3" ht="12.75" hidden="1">
      <c r="B447" s="2">
        <f t="shared" si="32"/>
        <v>45860</v>
      </c>
      <c r="C447" s="2">
        <f>C446</f>
        <v>45852</v>
      </c>
    </row>
    <row r="448" ht="15.75" hidden="1">
      <c r="C448" s="2"/>
    </row>
    <row r="449" ht="15.75">
      <c r="C449" s="2"/>
    </row>
    <row r="450" ht="15.75">
      <c r="C450" s="2"/>
    </row>
    <row r="451" ht="15.75">
      <c r="C451" s="2"/>
    </row>
    <row r="452" ht="15.75">
      <c r="C452" s="2"/>
    </row>
    <row r="453" ht="15.75">
      <c r="C453" s="2"/>
    </row>
    <row r="454" ht="15.75">
      <c r="C454" s="2"/>
    </row>
    <row r="455" ht="15.75">
      <c r="C455" s="2"/>
    </row>
    <row r="456" ht="15.75">
      <c r="C456" s="2"/>
    </row>
    <row r="457" ht="15.75">
      <c r="C457" s="2"/>
    </row>
    <row r="458" ht="15.75">
      <c r="C458" s="2"/>
    </row>
    <row r="459" ht="15.75">
      <c r="C459" s="2"/>
    </row>
    <row r="460" ht="15.75">
      <c r="C460" s="2"/>
    </row>
    <row r="461" ht="15.75">
      <c r="C461" s="2"/>
    </row>
    <row r="462" ht="15.75">
      <c r="C462" s="2"/>
    </row>
    <row r="463" ht="15.75">
      <c r="C463" s="2"/>
    </row>
    <row r="464" ht="15.75">
      <c r="C464" s="2"/>
    </row>
    <row r="465" ht="15.75">
      <c r="C465" s="2"/>
    </row>
    <row r="466" ht="15.75">
      <c r="C466" s="2"/>
    </row>
    <row r="467" ht="15.75">
      <c r="C467" s="2"/>
    </row>
    <row r="468" ht="15.75">
      <c r="C468" s="2"/>
    </row>
    <row r="469" ht="15.75">
      <c r="C469" s="2"/>
    </row>
    <row r="470" ht="15.75">
      <c r="C470" s="2"/>
    </row>
    <row r="471" ht="15.75">
      <c r="C471" s="2"/>
    </row>
    <row r="472" ht="15.75">
      <c r="C472" s="2"/>
    </row>
    <row r="473" ht="15.75">
      <c r="C473" s="2"/>
    </row>
    <row r="474" ht="15.75">
      <c r="C474" s="2"/>
    </row>
    <row r="475" ht="15.75">
      <c r="C475" s="2"/>
    </row>
    <row r="476" ht="15.75">
      <c r="C476" s="2"/>
    </row>
    <row r="477" ht="15.75">
      <c r="C477" s="2"/>
    </row>
    <row r="478" ht="15.75">
      <c r="C478" s="2"/>
    </row>
    <row r="479" ht="15.75">
      <c r="C479" s="2"/>
    </row>
    <row r="480" ht="15.75">
      <c r="C480" s="2"/>
    </row>
    <row r="481" ht="15.75">
      <c r="C481" s="2"/>
    </row>
    <row r="482" ht="15.75">
      <c r="C482" s="2"/>
    </row>
  </sheetData>
  <sheetProtection password="C103" sheet="1" objects="1" scenarios="1"/>
  <mergeCells count="125">
    <mergeCell ref="B130:C130"/>
    <mergeCell ref="B131:C131"/>
    <mergeCell ref="B132:C132"/>
    <mergeCell ref="B133:C133"/>
    <mergeCell ref="B134:C134"/>
    <mergeCell ref="A121:C121"/>
    <mergeCell ref="A122:A125"/>
    <mergeCell ref="B126:C126"/>
    <mergeCell ref="B127:C127"/>
    <mergeCell ref="B128:C128"/>
    <mergeCell ref="B129:C129"/>
    <mergeCell ref="B113:C113"/>
    <mergeCell ref="B114:C114"/>
    <mergeCell ref="A115:C115"/>
    <mergeCell ref="A116:C116"/>
    <mergeCell ref="A117:C117"/>
    <mergeCell ref="B120:C120"/>
    <mergeCell ref="B107:C107"/>
    <mergeCell ref="B108:C108"/>
    <mergeCell ref="A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2:C92"/>
    <mergeCell ref="A93:A96"/>
    <mergeCell ref="B97:C97"/>
    <mergeCell ref="B98:C98"/>
    <mergeCell ref="B99:C99"/>
    <mergeCell ref="B100:C100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A85:C85"/>
    <mergeCell ref="B74:C74"/>
    <mergeCell ref="B75:C75"/>
    <mergeCell ref="B76:C76"/>
    <mergeCell ref="B77:C77"/>
    <mergeCell ref="A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A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A43:C43"/>
    <mergeCell ref="B31:C31"/>
    <mergeCell ref="B32:C32"/>
    <mergeCell ref="A33:A34"/>
    <mergeCell ref="B35:C35"/>
    <mergeCell ref="B36:C36"/>
    <mergeCell ref="B37:C37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A17:C17"/>
    <mergeCell ref="B18:C18"/>
    <mergeCell ref="B7:C7"/>
    <mergeCell ref="B8:C8"/>
    <mergeCell ref="B9:C9"/>
    <mergeCell ref="A10:C10"/>
    <mergeCell ref="B11:C11"/>
    <mergeCell ref="B12:C12"/>
    <mergeCell ref="A1:C1"/>
    <mergeCell ref="A2:C2"/>
    <mergeCell ref="A3:C3"/>
    <mergeCell ref="A4:C4"/>
    <mergeCell ref="B5:C5"/>
    <mergeCell ref="B6:C6"/>
  </mergeCells>
  <conditionalFormatting sqref="A70:A72">
    <cfRule type="beginsWith" priority="1" dxfId="0" operator="beginsWith" text="Other Costs">
      <formula>LEFT(A70,LEN("Other Costs"))="Other Costs"</formula>
    </cfRule>
  </conditionalFormatting>
  <dataValidations count="14">
    <dataValidation allowBlank="1" showInputMessage="1" showErrorMessage="1" promptTitle="Note" prompt="You will need to update your expenses for a more accurate reflection if spending has changed based on your ticket sales." sqref="B129:C134"/>
    <dataValidation allowBlank="1" showInputMessage="1" showErrorMessage="1" promptTitle="Note" prompt="This includes extra venue charges where ticket sales are higher than the minimum contract numbers.&#10;&#10;You will need to update your expenses for a more accurate reflection if spending has increased based on high ticket sales." sqref="B126:C128"/>
    <dataValidation allowBlank="1" showInputMessage="1" showErrorMessage="1" promptTitle="Note" prompt="This is based on the MINIMUM numbers at the LOWEST ticket price. This is to combat large losses if ticket sales are not as high as aimed." sqref="B97:C108"/>
    <dataValidation allowBlank="1" showInputMessage="1" showErrorMessage="1" promptTitle="Note" prompt="If you have a separate alcohol ticket, this needs to be added on top of an entry ticket price for the following formulas in the spreadsheet to work. &#10;&#10;E.g. Entry ticket + £5 alchol ticket" sqref="B93:C96"/>
    <dataValidation allowBlank="1" showInputMessage="1" showErrorMessage="1" promptTitle="Note" prompt="This is based on the MINIMUM numbers. This is to combat large losses if ticket sales are not as high as aimed." sqref="B87:C92 B49:C49 B74:C75"/>
    <dataValidation allowBlank="1" showInputMessage="1" showErrorMessage="1" promptTitle="Note" prompt="This figure includes preknown VAT redemptions where possible." sqref="B77:C77"/>
    <dataValidation allowBlank="1" showInputMessage="1" promptTitle="Note" prompt="This figure includes preknown VAT redemptions where possible." sqref="B76:C76"/>
    <dataValidation type="date" operator="lessThanOrEqual" allowBlank="1" showInputMessage="1" showErrorMessage="1" error="The date entered must be BEFORE the deadline in the cell above. &#10;&#10;We recommend that the date is at least 3 days earlier than the date." sqref="B35:C35">
      <formula1>B41</formula1>
    </dataValidation>
    <dataValidation type="date" operator="lessThanOrEqual" allowBlank="1" showInputMessage="1" showErrorMessage="1" error="The date entered must be BEFORE the deadline in the cell above. &#10;&#10;We recommend that the date is at least 3 days earlier than the date." sqref="B36:C36">
      <formula1>B31</formula1>
    </dataValidation>
    <dataValidation type="date" operator="lessThanOrEqual" allowBlank="1" showInputMessage="1" showErrorMessage="1" error="The date entered must be BEFORE the deadline in the cell above. &#10;&#10;We recommend that the date is at least 3 days earlier than the date." sqref="B32:C32">
      <formula1>B41</formula1>
    </dataValidation>
    <dataValidation type="date" operator="lessThanOrEqual" allowBlank="1" showInputMessage="1" showErrorMessage="1" error="The date entered must be BEFORE the deadline in the cell above. &#10;&#10;We recommend that the date is at least 3 days earlier than the date." sqref="B42:C42 B31:C31">
      <formula1>B41</formula1>
    </dataValidation>
    <dataValidation type="date" operator="lessThanOrEqual" allowBlank="1" showInputMessage="1" showErrorMessage="1" error="The date entered must be BEFORE the deadline in the cell above. &#10;&#10;We recommend that the date is at least 3 days earlier than the date." sqref="B37:C41 B33:C34">
      <formula1>B35</formula1>
    </dataValidation>
    <dataValidation type="list" allowBlank="1" showInputMessage="1" showErrorMessage="1" sqref="B9:C9">
      <formula1>$A$320:$A$322</formula1>
    </dataValidation>
    <dataValidation type="whole" operator="greaterThanOrEqual" allowBlank="1" showInputMessage="1" showErrorMessage="1" error="This number must be greater than 0" sqref="B8:C8 B46:C46">
      <formula1>1</formula1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USUS</dc:creator>
  <cp:keywords/>
  <dc:description/>
  <cp:lastModifiedBy>GEMMA MCCLURE</cp:lastModifiedBy>
  <cp:lastPrinted>2013-03-20T14:28:44Z</cp:lastPrinted>
  <dcterms:created xsi:type="dcterms:W3CDTF">2009-10-15T09:56:52Z</dcterms:created>
  <dcterms:modified xsi:type="dcterms:W3CDTF">2024-05-07T11:45:35Z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0x0101003BCE951B1D604F47AD4EB98F3F9810DA</vt:lpwstr>
  </property>
</Properties>
</file>